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3725"/>
  </bookViews>
  <sheets>
    <sheet name="DIADORA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360" i="2" l="1"/>
  <c r="AZ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224" i="2"/>
  <c r="AZ225" i="2"/>
  <c r="AZ226" i="2"/>
  <c r="AZ227" i="2"/>
  <c r="AZ228" i="2"/>
  <c r="AZ229" i="2"/>
  <c r="AZ230" i="2"/>
  <c r="AZ231" i="2"/>
  <c r="AZ232" i="2"/>
  <c r="AZ233" i="2"/>
  <c r="AZ234" i="2"/>
  <c r="AZ235" i="2"/>
  <c r="AZ236" i="2"/>
  <c r="AZ237" i="2"/>
  <c r="AZ238" i="2"/>
  <c r="AZ239" i="2"/>
  <c r="AZ240" i="2"/>
  <c r="AZ241" i="2"/>
  <c r="AZ242" i="2"/>
  <c r="AZ243" i="2"/>
  <c r="AZ244" i="2"/>
  <c r="AZ245" i="2"/>
  <c r="AZ246" i="2"/>
  <c r="AZ247" i="2"/>
  <c r="AZ248" i="2"/>
  <c r="AZ249" i="2"/>
  <c r="AZ250" i="2"/>
  <c r="AZ251" i="2"/>
  <c r="AZ252" i="2"/>
  <c r="AZ253" i="2"/>
  <c r="AZ254" i="2"/>
  <c r="AZ255" i="2"/>
  <c r="AZ256" i="2"/>
  <c r="AZ257" i="2"/>
  <c r="AZ258" i="2"/>
  <c r="AZ259" i="2"/>
  <c r="AZ260" i="2"/>
  <c r="AZ261" i="2"/>
  <c r="AZ262" i="2"/>
  <c r="AZ263" i="2"/>
  <c r="AZ264" i="2"/>
  <c r="AZ265" i="2"/>
  <c r="AZ266" i="2"/>
  <c r="AZ267" i="2"/>
  <c r="AZ268" i="2"/>
  <c r="AZ269" i="2"/>
  <c r="AZ270" i="2"/>
  <c r="AZ271" i="2"/>
  <c r="AZ272" i="2"/>
  <c r="AZ273" i="2"/>
  <c r="AZ274" i="2"/>
  <c r="AZ275" i="2"/>
  <c r="AZ276" i="2"/>
  <c r="AZ277" i="2"/>
  <c r="AZ278" i="2"/>
  <c r="AZ279" i="2"/>
  <c r="AZ280" i="2"/>
  <c r="AZ281" i="2"/>
  <c r="AZ282" i="2"/>
  <c r="AZ283" i="2"/>
  <c r="AZ284" i="2"/>
  <c r="AZ285" i="2"/>
  <c r="AZ286" i="2"/>
  <c r="AZ287" i="2"/>
  <c r="AZ288" i="2"/>
  <c r="AZ289" i="2"/>
  <c r="AZ290" i="2"/>
  <c r="AZ291" i="2"/>
  <c r="AZ292" i="2"/>
  <c r="AZ293" i="2"/>
  <c r="AZ294" i="2"/>
  <c r="AZ295" i="2"/>
  <c r="AZ296" i="2"/>
  <c r="AZ297" i="2"/>
  <c r="AZ298" i="2"/>
  <c r="AZ299" i="2"/>
  <c r="AZ300" i="2"/>
  <c r="AZ301" i="2"/>
  <c r="AZ302" i="2"/>
  <c r="AZ303" i="2"/>
  <c r="AZ304" i="2"/>
  <c r="AZ305" i="2"/>
  <c r="AZ306" i="2"/>
  <c r="AZ307" i="2"/>
  <c r="AZ308" i="2"/>
  <c r="AZ309" i="2"/>
  <c r="AZ310" i="2"/>
  <c r="AZ311" i="2"/>
  <c r="AZ312" i="2"/>
  <c r="AZ313" i="2"/>
  <c r="AZ314" i="2"/>
  <c r="AZ315" i="2"/>
  <c r="AZ316" i="2"/>
  <c r="AZ317" i="2"/>
  <c r="AZ318" i="2"/>
  <c r="AZ319" i="2"/>
  <c r="AZ320" i="2"/>
  <c r="AZ321" i="2"/>
  <c r="AZ322" i="2"/>
  <c r="AZ323" i="2"/>
  <c r="AZ324" i="2"/>
  <c r="AZ325" i="2"/>
  <c r="AZ326" i="2"/>
  <c r="AZ327" i="2"/>
  <c r="AZ328" i="2"/>
  <c r="AZ329" i="2"/>
  <c r="AZ330" i="2"/>
  <c r="AZ331" i="2"/>
  <c r="AZ332" i="2"/>
  <c r="AZ333" i="2"/>
  <c r="AZ334" i="2"/>
  <c r="AZ335" i="2"/>
  <c r="AZ336" i="2"/>
  <c r="AZ337" i="2"/>
  <c r="AZ338" i="2"/>
  <c r="AZ339" i="2"/>
  <c r="AZ340" i="2"/>
  <c r="AZ341" i="2"/>
  <c r="AZ342" i="2"/>
  <c r="AZ343" i="2"/>
  <c r="AZ344" i="2"/>
  <c r="AZ345" i="2"/>
  <c r="AZ346" i="2"/>
  <c r="AZ347" i="2"/>
  <c r="AZ348" i="2"/>
  <c r="AZ349" i="2"/>
  <c r="AZ350" i="2"/>
  <c r="AZ351" i="2"/>
  <c r="AZ352" i="2"/>
  <c r="AZ353" i="2"/>
  <c r="AZ354" i="2"/>
  <c r="AZ355" i="2"/>
  <c r="AZ356" i="2"/>
  <c r="AZ357" i="2"/>
  <c r="AZ358" i="2"/>
  <c r="AZ359" i="2"/>
  <c r="AZ2" i="2"/>
  <c r="AL359" i="2" l="1"/>
  <c r="AK359" i="2"/>
  <c r="AI359" i="2"/>
  <c r="AH359" i="2"/>
  <c r="AF359" i="2"/>
  <c r="AE359" i="2"/>
  <c r="AC359" i="2"/>
  <c r="Q358" i="2"/>
  <c r="P358" i="2"/>
  <c r="O358" i="2"/>
  <c r="R357" i="2"/>
  <c r="Q357" i="2"/>
  <c r="P357" i="2"/>
  <c r="O357" i="2"/>
  <c r="N357" i="2"/>
  <c r="T356" i="2"/>
  <c r="R356" i="2"/>
  <c r="Q356" i="2"/>
  <c r="P356" i="2"/>
  <c r="O356" i="2"/>
  <c r="AS355" i="2"/>
  <c r="AR355" i="2"/>
  <c r="AQ355" i="2"/>
  <c r="AP355" i="2"/>
  <c r="AO355" i="2"/>
  <c r="AN355" i="2"/>
  <c r="AM355" i="2"/>
  <c r="AL355" i="2"/>
  <c r="AK355" i="2"/>
  <c r="AS354" i="2"/>
  <c r="AR354" i="2"/>
  <c r="AQ354" i="2"/>
  <c r="AP354" i="2"/>
  <c r="AO354" i="2"/>
  <c r="AN354" i="2"/>
  <c r="AL354" i="2"/>
  <c r="AK354" i="2"/>
  <c r="T353" i="2"/>
  <c r="R353" i="2"/>
  <c r="Q353" i="2"/>
  <c r="P353" i="2"/>
  <c r="O353" i="2"/>
  <c r="R352" i="2"/>
  <c r="Q352" i="2"/>
  <c r="P352" i="2"/>
  <c r="O352" i="2"/>
  <c r="N352" i="2"/>
  <c r="AL351" i="2"/>
  <c r="AK351" i="2"/>
  <c r="AJ351" i="2"/>
  <c r="AI351" i="2"/>
  <c r="AG351" i="2"/>
  <c r="AF351" i="2"/>
  <c r="AE351" i="2"/>
  <c r="AD351" i="2"/>
  <c r="AS350" i="2"/>
  <c r="AR350" i="2"/>
  <c r="AQ350" i="2"/>
  <c r="AP350" i="2"/>
  <c r="AO350" i="2"/>
  <c r="AN350" i="2"/>
  <c r="AM350" i="2"/>
  <c r="AL350" i="2"/>
  <c r="AR349" i="2"/>
  <c r="AQ349" i="2"/>
  <c r="AP349" i="2"/>
  <c r="AO349" i="2"/>
  <c r="AM349" i="2"/>
  <c r="AL349" i="2"/>
  <c r="AS348" i="2"/>
  <c r="AR348" i="2"/>
  <c r="AQ348" i="2"/>
  <c r="AP348" i="2"/>
  <c r="AO348" i="2"/>
  <c r="AN348" i="2"/>
  <c r="AM348" i="2"/>
  <c r="AL348" i="2"/>
  <c r="AK348" i="2"/>
  <c r="AT347" i="2"/>
  <c r="AQ347" i="2"/>
  <c r="AO347" i="2"/>
  <c r="AN347" i="2"/>
  <c r="AL347" i="2"/>
  <c r="AK347" i="2"/>
  <c r="AI347" i="2"/>
  <c r="AS346" i="2"/>
  <c r="AR346" i="2"/>
  <c r="AQ346" i="2"/>
  <c r="AP346" i="2"/>
  <c r="AO346" i="2"/>
  <c r="AN346" i="2"/>
  <c r="AM346" i="2"/>
  <c r="AL346" i="2"/>
  <c r="AK346" i="2"/>
  <c r="AR345" i="2"/>
  <c r="AQ345" i="2"/>
  <c r="AP345" i="2"/>
  <c r="AN345" i="2"/>
  <c r="AL345" i="2"/>
  <c r="AT344" i="2"/>
  <c r="AQ344" i="2"/>
  <c r="AO344" i="2"/>
  <c r="AN344" i="2"/>
  <c r="AL344" i="2"/>
  <c r="AJ344" i="2"/>
  <c r="AI344" i="2"/>
  <c r="AS343" i="2"/>
  <c r="AR343" i="2"/>
  <c r="AQ343" i="2"/>
  <c r="AP343" i="2"/>
  <c r="AO343" i="2"/>
  <c r="AN343" i="2"/>
  <c r="AM343" i="2"/>
  <c r="AL343" i="2"/>
  <c r="AK343" i="2"/>
  <c r="AK342" i="2"/>
  <c r="AI342" i="2"/>
  <c r="AH342" i="2"/>
  <c r="AF342" i="2"/>
  <c r="AE342" i="2"/>
  <c r="AS341" i="2"/>
  <c r="AQ341" i="2"/>
  <c r="AP341" i="2"/>
  <c r="AO341" i="2"/>
  <c r="AN341" i="2"/>
  <c r="AM341" i="2"/>
  <c r="AS340" i="2"/>
  <c r="AR340" i="2"/>
  <c r="AQ340" i="2"/>
  <c r="AP340" i="2"/>
  <c r="AS339" i="2"/>
  <c r="AR339" i="2"/>
  <c r="AQ339" i="2"/>
  <c r="AP339" i="2"/>
  <c r="AO339" i="2"/>
  <c r="AL338" i="2"/>
  <c r="AJ338" i="2"/>
  <c r="AI338" i="2"/>
  <c r="AG338" i="2"/>
  <c r="AE338" i="2"/>
  <c r="AD338" i="2"/>
  <c r="AS337" i="2"/>
  <c r="AK336" i="2"/>
  <c r="AE336" i="2"/>
  <c r="AC336" i="2"/>
  <c r="AI335" i="2"/>
  <c r="AK334" i="2"/>
  <c r="AI334" i="2"/>
  <c r="AF334" i="2"/>
  <c r="AE334" i="2"/>
  <c r="AC334" i="2"/>
  <c r="AI333" i="2"/>
  <c r="AE332" i="2"/>
  <c r="AK331" i="2"/>
  <c r="AI331" i="2"/>
  <c r="AH331" i="2"/>
  <c r="AF331" i="2"/>
  <c r="AE331" i="2"/>
  <c r="AF330" i="2"/>
  <c r="AE330" i="2"/>
  <c r="AC330" i="2"/>
  <c r="AI329" i="2"/>
  <c r="AF329" i="2"/>
  <c r="AE329" i="2"/>
  <c r="AC329" i="2"/>
  <c r="AS328" i="2"/>
  <c r="AO328" i="2"/>
  <c r="AN328" i="2"/>
  <c r="AL328" i="2"/>
  <c r="AK328" i="2"/>
  <c r="AS327" i="2"/>
  <c r="AQ327" i="2"/>
  <c r="AO327" i="2"/>
  <c r="AS326" i="2"/>
  <c r="AO326" i="2"/>
  <c r="AO325" i="2"/>
  <c r="AN325" i="2"/>
  <c r="AO324" i="2"/>
  <c r="AS323" i="2"/>
  <c r="AO323" i="2"/>
  <c r="AN323" i="2"/>
  <c r="AL323" i="2"/>
  <c r="AO322" i="2"/>
  <c r="AN322" i="2"/>
  <c r="AL322" i="2"/>
  <c r="AF321" i="2"/>
  <c r="AE321" i="2"/>
  <c r="AC320" i="2"/>
  <c r="AH319" i="2"/>
  <c r="AF319" i="2"/>
  <c r="AE319" i="2"/>
  <c r="AC319" i="2"/>
  <c r="AC318" i="2"/>
  <c r="AL317" i="2"/>
  <c r="AK317" i="2"/>
  <c r="AJ317" i="2"/>
  <c r="AI317" i="2"/>
  <c r="AH317" i="2"/>
  <c r="AG317" i="2"/>
  <c r="AF317" i="2"/>
  <c r="AD317" i="2"/>
  <c r="AS316" i="2"/>
  <c r="AR316" i="2"/>
  <c r="AQ316" i="2"/>
  <c r="AP316" i="2"/>
  <c r="AO316" i="2"/>
  <c r="AM316" i="2"/>
  <c r="AL315" i="2"/>
  <c r="AK315" i="2"/>
  <c r="AJ315" i="2"/>
  <c r="AI315" i="2"/>
  <c r="AH315" i="2"/>
  <c r="AG315" i="2"/>
  <c r="AF315" i="2"/>
  <c r="AE315" i="2"/>
  <c r="AD315" i="2"/>
  <c r="AS314" i="2"/>
  <c r="AQ314" i="2"/>
  <c r="AO314" i="2"/>
  <c r="AC314" i="2"/>
  <c r="AW313" i="2"/>
  <c r="AV313" i="2"/>
  <c r="AX312" i="2"/>
  <c r="AW312" i="2"/>
  <c r="AV312" i="2"/>
  <c r="AB311" i="2"/>
  <c r="AA311" i="2"/>
  <c r="Z311" i="2"/>
  <c r="Y311" i="2"/>
  <c r="X311" i="2"/>
  <c r="AC310" i="2"/>
  <c r="AE309" i="2"/>
  <c r="AC309" i="2"/>
  <c r="AC308" i="2"/>
  <c r="AC307" i="2"/>
  <c r="AS306" i="2"/>
  <c r="AQ306" i="2"/>
  <c r="AO306" i="2"/>
  <c r="AN306" i="2"/>
  <c r="AL306" i="2"/>
  <c r="AS305" i="2"/>
  <c r="AQ305" i="2"/>
  <c r="AO305" i="2"/>
  <c r="AN305" i="2"/>
  <c r="AL305" i="2"/>
  <c r="AK305" i="2"/>
  <c r="AI304" i="2"/>
  <c r="AH304" i="2"/>
  <c r="AF304" i="2"/>
  <c r="AE304" i="2"/>
  <c r="AC304" i="2"/>
  <c r="AK303" i="2"/>
  <c r="AI303" i="2"/>
  <c r="AH303" i="2"/>
  <c r="AF303" i="2"/>
  <c r="AE303" i="2"/>
  <c r="AC303" i="2"/>
  <c r="AS302" i="2"/>
  <c r="AQ302" i="2"/>
  <c r="AO302" i="2"/>
  <c r="AN302" i="2"/>
  <c r="AL302" i="2"/>
  <c r="AK302" i="2"/>
  <c r="AE301" i="2"/>
  <c r="AK300" i="2"/>
  <c r="AI300" i="2"/>
  <c r="AH300" i="2"/>
  <c r="AF300" i="2"/>
  <c r="AE300" i="2"/>
  <c r="AC300" i="2"/>
  <c r="AH299" i="2"/>
  <c r="AF299" i="2"/>
  <c r="AE299" i="2"/>
  <c r="AC299" i="2"/>
  <c r="R298" i="2"/>
  <c r="Q298" i="2"/>
  <c r="P298" i="2"/>
  <c r="O298" i="2"/>
  <c r="Q297" i="2"/>
  <c r="P297" i="2"/>
  <c r="O297" i="2"/>
  <c r="N297" i="2"/>
  <c r="Q296" i="2"/>
  <c r="P296" i="2"/>
  <c r="O296" i="2"/>
  <c r="N296" i="2"/>
  <c r="R295" i="2"/>
  <c r="Q295" i="2"/>
  <c r="P295" i="2"/>
  <c r="O295" i="2"/>
  <c r="Q294" i="2"/>
  <c r="P294" i="2"/>
  <c r="O294" i="2"/>
  <c r="N294" i="2"/>
  <c r="Q293" i="2"/>
  <c r="P293" i="2"/>
  <c r="O293" i="2"/>
  <c r="N293" i="2"/>
  <c r="R292" i="2"/>
  <c r="Q292" i="2"/>
  <c r="P292" i="2"/>
  <c r="O292" i="2"/>
  <c r="Q291" i="2"/>
  <c r="P291" i="2"/>
  <c r="O291" i="2"/>
  <c r="N291" i="2"/>
  <c r="Q290" i="2"/>
  <c r="P290" i="2"/>
  <c r="O290" i="2"/>
  <c r="N290" i="2"/>
  <c r="P289" i="2"/>
  <c r="O289" i="2"/>
  <c r="N289" i="2"/>
  <c r="P288" i="2"/>
  <c r="O288" i="2"/>
  <c r="N288" i="2"/>
  <c r="R287" i="2"/>
  <c r="Q287" i="2"/>
  <c r="P287" i="2"/>
  <c r="O287" i="2"/>
  <c r="R286" i="2"/>
  <c r="Q286" i="2"/>
  <c r="P286" i="2"/>
  <c r="O286" i="2"/>
  <c r="AE285" i="2"/>
  <c r="AC285" i="2"/>
  <c r="AK284" i="2"/>
  <c r="AF284" i="2"/>
  <c r="AI283" i="2"/>
  <c r="AE282" i="2"/>
  <c r="AC282" i="2"/>
  <c r="AE281" i="2"/>
  <c r="AC281" i="2"/>
  <c r="AF280" i="2"/>
  <c r="AC280" i="2"/>
  <c r="AI279" i="2"/>
  <c r="AC279" i="2"/>
  <c r="AK278" i="2"/>
  <c r="AI278" i="2"/>
  <c r="AH278" i="2"/>
  <c r="AF278" i="2"/>
  <c r="AE278" i="2"/>
  <c r="AK277" i="2"/>
  <c r="AI277" i="2"/>
  <c r="AH277" i="2"/>
  <c r="AF277" i="2"/>
  <c r="AE277" i="2"/>
  <c r="AI276" i="2"/>
  <c r="AH276" i="2"/>
  <c r="AF276" i="2"/>
  <c r="AE276" i="2"/>
  <c r="AC276" i="2"/>
  <c r="AI275" i="2"/>
  <c r="AF275" i="2"/>
  <c r="AE275" i="2"/>
  <c r="AC275" i="2"/>
  <c r="AQ274" i="2"/>
  <c r="AN274" i="2"/>
  <c r="AL274" i="2"/>
  <c r="AK274" i="2"/>
  <c r="AC273" i="2"/>
  <c r="AK272" i="2"/>
  <c r="AI272" i="2"/>
  <c r="AH272" i="2"/>
  <c r="AF272" i="2"/>
  <c r="AE272" i="2"/>
  <c r="AC272" i="2"/>
  <c r="AQ271" i="2"/>
  <c r="AO271" i="2"/>
  <c r="AN271" i="2"/>
  <c r="AS270" i="2"/>
  <c r="AO270" i="2"/>
  <c r="AL270" i="2"/>
  <c r="AK270" i="2"/>
  <c r="AI270" i="2"/>
  <c r="AH270" i="2"/>
  <c r="AF270" i="2"/>
  <c r="AE270" i="2"/>
  <c r="AC270" i="2"/>
  <c r="AE269" i="2"/>
  <c r="AC268" i="2"/>
  <c r="AK267" i="2"/>
  <c r="AK266" i="2"/>
  <c r="AS265" i="2"/>
  <c r="AO265" i="2"/>
  <c r="AL265" i="2"/>
  <c r="AK265" i="2"/>
  <c r="AE264" i="2"/>
  <c r="AC264" i="2"/>
  <c r="AI263" i="2"/>
  <c r="AH263" i="2"/>
  <c r="AF263" i="2"/>
  <c r="AE263" i="2"/>
  <c r="AC263" i="2"/>
  <c r="AS262" i="2"/>
  <c r="AQ262" i="2"/>
  <c r="AO262" i="2"/>
  <c r="AN262" i="2"/>
  <c r="AL262" i="2"/>
  <c r="AK262" i="2"/>
  <c r="AC261" i="2"/>
  <c r="AS260" i="2"/>
  <c r="AN259" i="2"/>
  <c r="AF259" i="2"/>
  <c r="AL258" i="2"/>
  <c r="AN257" i="2"/>
  <c r="AL257" i="2"/>
  <c r="AS256" i="2"/>
  <c r="AE256" i="2"/>
  <c r="AC256" i="2"/>
  <c r="AS255" i="2"/>
  <c r="AO255" i="2"/>
  <c r="AQ254" i="2"/>
  <c r="AL254" i="2"/>
  <c r="AI254" i="2"/>
  <c r="AQ253" i="2"/>
  <c r="AN253" i="2"/>
  <c r="AL253" i="2"/>
  <c r="AK253" i="2"/>
  <c r="AI253" i="2"/>
  <c r="AQ252" i="2"/>
  <c r="AO252" i="2"/>
  <c r="AN252" i="2"/>
  <c r="AL252" i="2"/>
  <c r="AK252" i="2"/>
  <c r="AI252" i="2"/>
  <c r="AS251" i="2"/>
  <c r="AS250" i="2"/>
  <c r="AO250" i="2"/>
  <c r="AC250" i="2"/>
  <c r="T249" i="2"/>
  <c r="R249" i="2"/>
  <c r="Q249" i="2"/>
  <c r="P249" i="2"/>
  <c r="O249" i="2"/>
  <c r="T248" i="2"/>
  <c r="R248" i="2"/>
  <c r="Q248" i="2"/>
  <c r="P248" i="2"/>
  <c r="O248" i="2"/>
  <c r="R247" i="2"/>
  <c r="Q247" i="2"/>
  <c r="P247" i="2"/>
  <c r="O247" i="2"/>
  <c r="N247" i="2"/>
  <c r="R246" i="2"/>
  <c r="Q246" i="2"/>
  <c r="P246" i="2"/>
  <c r="O246" i="2"/>
  <c r="N246" i="2"/>
  <c r="R245" i="2"/>
  <c r="Q245" i="2"/>
  <c r="P245" i="2"/>
  <c r="O245" i="2"/>
  <c r="N245" i="2"/>
  <c r="T244" i="2"/>
  <c r="R244" i="2"/>
  <c r="Q244" i="2"/>
  <c r="P244" i="2"/>
  <c r="O244" i="2"/>
  <c r="T243" i="2"/>
  <c r="R243" i="2"/>
  <c r="Q243" i="2"/>
  <c r="P243" i="2"/>
  <c r="O243" i="2"/>
  <c r="T242" i="2"/>
  <c r="R242" i="2"/>
  <c r="Q242" i="2"/>
  <c r="P242" i="2"/>
  <c r="O242" i="2"/>
  <c r="Q241" i="2"/>
  <c r="P241" i="2"/>
  <c r="O241" i="2"/>
  <c r="N241" i="2"/>
  <c r="Q240" i="2"/>
  <c r="P240" i="2"/>
  <c r="O240" i="2"/>
  <c r="N240" i="2"/>
  <c r="R239" i="2"/>
  <c r="Q239" i="2"/>
  <c r="P239" i="2"/>
  <c r="O239" i="2"/>
  <c r="N239" i="2"/>
  <c r="R238" i="2"/>
  <c r="Q238" i="2"/>
  <c r="P238" i="2"/>
  <c r="O238" i="2"/>
  <c r="N238" i="2"/>
  <c r="O237" i="2"/>
  <c r="N237" i="2"/>
  <c r="T236" i="2"/>
  <c r="R236" i="2"/>
  <c r="Q236" i="2"/>
  <c r="P236" i="2"/>
  <c r="O236" i="2"/>
  <c r="T235" i="2"/>
  <c r="R235" i="2"/>
  <c r="Q235" i="2"/>
  <c r="P235" i="2"/>
  <c r="O235" i="2"/>
  <c r="T234" i="2"/>
  <c r="R234" i="2"/>
  <c r="Q234" i="2"/>
  <c r="P234" i="2"/>
  <c r="O234" i="2"/>
  <c r="T233" i="2"/>
  <c r="R233" i="2"/>
  <c r="Q233" i="2"/>
  <c r="P233" i="2"/>
  <c r="O233" i="2"/>
  <c r="T232" i="2"/>
  <c r="R232" i="2"/>
  <c r="Q232" i="2"/>
  <c r="P232" i="2"/>
  <c r="O232" i="2"/>
  <c r="Q231" i="2"/>
  <c r="P231" i="2"/>
  <c r="O231" i="2"/>
  <c r="N231" i="2"/>
  <c r="T230" i="2"/>
  <c r="R230" i="2"/>
  <c r="Q230" i="2"/>
  <c r="P230" i="2"/>
  <c r="O230" i="2"/>
  <c r="T229" i="2"/>
  <c r="R229" i="2"/>
  <c r="Q229" i="2"/>
  <c r="P229" i="2"/>
  <c r="O229" i="2"/>
  <c r="Q228" i="2"/>
  <c r="P228" i="2"/>
  <c r="O228" i="2"/>
  <c r="N228" i="2"/>
  <c r="AS227" i="2"/>
  <c r="AQ227" i="2"/>
  <c r="AP227" i="2"/>
  <c r="AO227" i="2"/>
  <c r="AN227" i="2"/>
  <c r="AM227" i="2"/>
  <c r="AL227" i="2"/>
  <c r="AL226" i="2"/>
  <c r="AK226" i="2"/>
  <c r="AJ226" i="2"/>
  <c r="AI226" i="2"/>
  <c r="AH226" i="2"/>
  <c r="AG226" i="2"/>
  <c r="AF226" i="2"/>
  <c r="AE226" i="2"/>
  <c r="AC226" i="2"/>
  <c r="AS225" i="2"/>
  <c r="AR225" i="2"/>
  <c r="AQ225" i="2"/>
  <c r="AO225" i="2"/>
  <c r="AN225" i="2"/>
  <c r="AL225" i="2"/>
  <c r="AT224" i="2"/>
  <c r="AS224" i="2"/>
  <c r="AR224" i="2"/>
  <c r="AQ224" i="2"/>
  <c r="AP224" i="2"/>
  <c r="AO224" i="2"/>
  <c r="AN224" i="2"/>
  <c r="AL223" i="2"/>
  <c r="AK223" i="2"/>
  <c r="AJ223" i="2"/>
  <c r="AI223" i="2"/>
  <c r="AH223" i="2"/>
  <c r="AG223" i="2"/>
  <c r="AF223" i="2"/>
  <c r="AE223" i="2"/>
  <c r="AC223" i="2"/>
  <c r="AS222" i="2"/>
  <c r="AQ222" i="2"/>
  <c r="AP222" i="2"/>
  <c r="AO222" i="2"/>
  <c r="AM222" i="2"/>
  <c r="AS221" i="2"/>
  <c r="AQ221" i="2"/>
  <c r="AP221" i="2"/>
  <c r="AO221" i="2"/>
  <c r="AN221" i="2"/>
  <c r="AM221" i="2"/>
  <c r="AL221" i="2"/>
  <c r="AK221" i="2"/>
  <c r="AL220" i="2"/>
  <c r="AK220" i="2"/>
  <c r="AI220" i="2"/>
  <c r="AH220" i="2"/>
  <c r="AF220" i="2"/>
  <c r="AE220" i="2"/>
  <c r="AC220" i="2"/>
  <c r="AS219" i="2"/>
  <c r="AR219" i="2"/>
  <c r="AQ219" i="2"/>
  <c r="AO219" i="2"/>
  <c r="AR218" i="2"/>
  <c r="AP218" i="2"/>
  <c r="AO218" i="2"/>
  <c r="AJ217" i="2"/>
  <c r="AI217" i="2"/>
  <c r="AH217" i="2"/>
  <c r="AG217" i="2"/>
  <c r="AF217" i="2"/>
  <c r="AO216" i="2"/>
  <c r="AK215" i="2"/>
  <c r="AD215" i="2"/>
  <c r="AC215" i="2"/>
  <c r="AE214" i="2"/>
  <c r="AS213" i="2"/>
  <c r="AR213" i="2"/>
  <c r="AQ213" i="2"/>
  <c r="AP213" i="2"/>
  <c r="AO213" i="2"/>
  <c r="AM213" i="2"/>
  <c r="AL213" i="2"/>
  <c r="AK213" i="2"/>
  <c r="AJ213" i="2"/>
  <c r="AI213" i="2"/>
  <c r="AS212" i="2"/>
  <c r="AR212" i="2"/>
  <c r="AQ212" i="2"/>
  <c r="AP212" i="2"/>
  <c r="AO212" i="2"/>
  <c r="AN212" i="2"/>
  <c r="AM212" i="2"/>
  <c r="AL212" i="2"/>
  <c r="AK212" i="2"/>
  <c r="AJ212" i="2"/>
  <c r="AI212" i="2"/>
  <c r="AK211" i="2"/>
  <c r="AJ211" i="2"/>
  <c r="AD211" i="2"/>
  <c r="AC211" i="2"/>
  <c r="AS210" i="2"/>
  <c r="AQ210" i="2"/>
  <c r="AP210" i="2"/>
  <c r="AM210" i="2"/>
  <c r="AL210" i="2"/>
  <c r="AK210" i="2"/>
  <c r="AJ210" i="2"/>
  <c r="AI210" i="2"/>
  <c r="AD209" i="2"/>
  <c r="AS208" i="2"/>
  <c r="AR208" i="2"/>
  <c r="AQ208" i="2"/>
  <c r="AP208" i="2"/>
  <c r="AO208" i="2"/>
  <c r="AN208" i="2"/>
  <c r="AM208" i="2"/>
  <c r="AL208" i="2"/>
  <c r="AK208" i="2"/>
  <c r="AJ208" i="2"/>
  <c r="AI208" i="2"/>
  <c r="AS207" i="2"/>
  <c r="AR207" i="2"/>
  <c r="AQ207" i="2"/>
  <c r="AP207" i="2"/>
  <c r="AO207" i="2"/>
  <c r="AN207" i="2"/>
  <c r="AM207" i="2"/>
  <c r="AL207" i="2"/>
  <c r="AJ207" i="2"/>
  <c r="AI207" i="2"/>
  <c r="AJ206" i="2"/>
  <c r="AI206" i="2"/>
  <c r="AE206" i="2"/>
  <c r="AD206" i="2"/>
  <c r="AC206" i="2"/>
  <c r="AL205" i="2"/>
  <c r="AJ205" i="2"/>
  <c r="AI205" i="2"/>
  <c r="AG205" i="2"/>
  <c r="AE205" i="2"/>
  <c r="AD205" i="2"/>
  <c r="AC205" i="2"/>
  <c r="AX204" i="2"/>
  <c r="AW204" i="2"/>
  <c r="AV204" i="2"/>
  <c r="AW203" i="2"/>
  <c r="AV203" i="2"/>
  <c r="S203" i="2"/>
  <c r="AX202" i="2"/>
  <c r="AW202" i="2"/>
  <c r="AV202" i="2"/>
  <c r="Q201" i="2"/>
  <c r="P201" i="2"/>
  <c r="O201" i="2"/>
  <c r="N201" i="2"/>
  <c r="R200" i="2"/>
  <c r="Q200" i="2"/>
  <c r="P200" i="2"/>
  <c r="O200" i="2"/>
  <c r="R199" i="2"/>
  <c r="Q199" i="2"/>
  <c r="P199" i="2"/>
  <c r="O199" i="2"/>
  <c r="AS198" i="2"/>
  <c r="AQ198" i="2"/>
  <c r="AO198" i="2"/>
  <c r="AN198" i="2"/>
  <c r="AL198" i="2"/>
  <c r="AK198" i="2"/>
  <c r="AI198" i="2"/>
  <c r="AS197" i="2"/>
  <c r="AQ197" i="2"/>
  <c r="AO197" i="2"/>
  <c r="AN197" i="2"/>
  <c r="AL197" i="2"/>
  <c r="AK197" i="2"/>
  <c r="AI197" i="2"/>
  <c r="R196" i="2"/>
  <c r="Q196" i="2"/>
  <c r="P196" i="2"/>
  <c r="O196" i="2"/>
  <c r="N196" i="2"/>
  <c r="AL195" i="2"/>
  <c r="AK195" i="2"/>
  <c r="AI195" i="2"/>
  <c r="AH195" i="2"/>
  <c r="AF195" i="2"/>
  <c r="AE195" i="2"/>
  <c r="AD195" i="2"/>
  <c r="AC195" i="2"/>
  <c r="AF194" i="2"/>
  <c r="AE194" i="2"/>
  <c r="AC194" i="2"/>
  <c r="AK193" i="2"/>
  <c r="AE193" i="2"/>
  <c r="AC193" i="2"/>
  <c r="AK192" i="2"/>
  <c r="AC192" i="2"/>
  <c r="AE191" i="2"/>
  <c r="T190" i="2"/>
  <c r="R190" i="2"/>
  <c r="Q190" i="2"/>
  <c r="P190" i="2"/>
  <c r="O190" i="2"/>
  <c r="R189" i="2"/>
  <c r="Q189" i="2"/>
  <c r="P189" i="2"/>
  <c r="O189" i="2"/>
  <c r="N189" i="2"/>
  <c r="T188" i="2"/>
  <c r="R188" i="2"/>
  <c r="Q188" i="2"/>
  <c r="P188" i="2"/>
  <c r="O188" i="2"/>
  <c r="R187" i="2"/>
  <c r="Q187" i="2"/>
  <c r="P187" i="2"/>
  <c r="O187" i="2"/>
  <c r="N187" i="2"/>
  <c r="Q186" i="2"/>
  <c r="P186" i="2"/>
  <c r="O186" i="2"/>
  <c r="N186" i="2"/>
  <c r="AE185" i="2"/>
  <c r="AD185" i="2"/>
  <c r="AC185" i="2"/>
  <c r="AS184" i="2"/>
  <c r="AP184" i="2"/>
  <c r="AE183" i="2"/>
  <c r="W182" i="2"/>
  <c r="AQ181" i="2"/>
  <c r="AO181" i="2"/>
  <c r="AN181" i="2"/>
  <c r="AL181" i="2"/>
  <c r="AO180" i="2"/>
  <c r="AL179" i="2"/>
  <c r="AK178" i="2"/>
  <c r="AC178" i="2"/>
  <c r="AQ177" i="2"/>
  <c r="AL177" i="2"/>
  <c r="AK176" i="2"/>
  <c r="AE175" i="2"/>
  <c r="AC175" i="2"/>
  <c r="AH174" i="2"/>
  <c r="AC174" i="2"/>
  <c r="AL173" i="2"/>
  <c r="AK173" i="2"/>
  <c r="AI173" i="2"/>
  <c r="AK172" i="2"/>
  <c r="AK171" i="2"/>
  <c r="AI171" i="2"/>
  <c r="AH171" i="2"/>
  <c r="AF171" i="2"/>
  <c r="AE171" i="2"/>
  <c r="AC171" i="2"/>
  <c r="AC170" i="2"/>
  <c r="AI169" i="2"/>
  <c r="AE169" i="2"/>
  <c r="AQ168" i="2"/>
  <c r="AO168" i="2"/>
  <c r="AN168" i="2"/>
  <c r="AK168" i="2"/>
  <c r="AQ167" i="2"/>
  <c r="AM166" i="2"/>
  <c r="AE166" i="2"/>
  <c r="AD166" i="2"/>
  <c r="AC166" i="2"/>
  <c r="AR165" i="2"/>
  <c r="AQ165" i="2"/>
  <c r="AO165" i="2"/>
  <c r="AL165" i="2"/>
  <c r="AS164" i="2"/>
  <c r="AQ164" i="2"/>
  <c r="AP164" i="2"/>
  <c r="AO164" i="2"/>
  <c r="AN164" i="2"/>
  <c r="AL164" i="2"/>
  <c r="AT163" i="2"/>
  <c r="AS163" i="2"/>
  <c r="AR163" i="2"/>
  <c r="AQ163" i="2"/>
  <c r="AP163" i="2"/>
  <c r="AO163" i="2"/>
  <c r="AN163" i="2"/>
  <c r="AL163" i="2"/>
  <c r="AK163" i="2"/>
  <c r="AM162" i="2"/>
  <c r="AL162" i="2"/>
  <c r="AJ162" i="2"/>
  <c r="AI162" i="2"/>
  <c r="AH162" i="2"/>
  <c r="AG162" i="2"/>
  <c r="AF162" i="2"/>
  <c r="AE162" i="2"/>
  <c r="AD162" i="2"/>
  <c r="AM161" i="2"/>
  <c r="AJ161" i="2"/>
  <c r="AI161" i="2"/>
  <c r="AF161" i="2"/>
  <c r="AE161" i="2"/>
  <c r="AD161" i="2"/>
  <c r="AC161" i="2"/>
  <c r="AT160" i="2"/>
  <c r="AR160" i="2"/>
  <c r="AQ160" i="2"/>
  <c r="AO160" i="2"/>
  <c r="AT159" i="2"/>
  <c r="AS159" i="2"/>
  <c r="AR159" i="2"/>
  <c r="AQ159" i="2"/>
  <c r="AP159" i="2"/>
  <c r="AO159" i="2"/>
  <c r="AK159" i="2"/>
  <c r="AM158" i="2"/>
  <c r="AL158" i="2"/>
  <c r="AK158" i="2"/>
  <c r="AJ158" i="2"/>
  <c r="AI158" i="2"/>
  <c r="AH158" i="2"/>
  <c r="AG158" i="2"/>
  <c r="AF158" i="2"/>
  <c r="AE158" i="2"/>
  <c r="AD158" i="2"/>
  <c r="AC158" i="2"/>
  <c r="AS157" i="2"/>
  <c r="AQ157" i="2"/>
  <c r="AO157" i="2"/>
  <c r="AN157" i="2"/>
  <c r="AL157" i="2"/>
  <c r="AK156" i="2"/>
  <c r="AI156" i="2"/>
  <c r="AC156" i="2"/>
  <c r="AK155" i="2"/>
  <c r="AI155" i="2"/>
  <c r="AH155" i="2"/>
  <c r="AF155" i="2"/>
  <c r="AE155" i="2"/>
  <c r="AC155" i="2"/>
  <c r="AH154" i="2"/>
  <c r="AQ153" i="2"/>
  <c r="AO153" i="2"/>
  <c r="AN153" i="2"/>
  <c r="AK153" i="2"/>
  <c r="AI153" i="2"/>
  <c r="AH152" i="2"/>
  <c r="AF152" i="2"/>
  <c r="AE152" i="2"/>
  <c r="AC152" i="2"/>
  <c r="AK151" i="2"/>
  <c r="AI151" i="2"/>
  <c r="AE151" i="2"/>
  <c r="AC151" i="2"/>
  <c r="AK150" i="2"/>
  <c r="AI150" i="2"/>
  <c r="AF150" i="2"/>
  <c r="AE150" i="2"/>
  <c r="AC150" i="2"/>
  <c r="AK149" i="2"/>
  <c r="AI149" i="2"/>
  <c r="AK148" i="2"/>
  <c r="AG147" i="2"/>
  <c r="AE147" i="2"/>
  <c r="AD147" i="2"/>
  <c r="AC147" i="2"/>
  <c r="AC146" i="2"/>
  <c r="AC145" i="2"/>
  <c r="AE144" i="2"/>
  <c r="AC144" i="2"/>
  <c r="AC143" i="2"/>
  <c r="AC142" i="2"/>
  <c r="AC141" i="2"/>
  <c r="AC140" i="2"/>
  <c r="AF139" i="2"/>
  <c r="AC139" i="2"/>
  <c r="V138" i="2"/>
  <c r="AS137" i="2"/>
  <c r="AQ137" i="2"/>
  <c r="AO137" i="2"/>
  <c r="AN137" i="2"/>
  <c r="AL137" i="2"/>
  <c r="AK136" i="2"/>
  <c r="AC136" i="2"/>
  <c r="AK135" i="2"/>
  <c r="AF135" i="2"/>
  <c r="AE135" i="2"/>
  <c r="AC135" i="2"/>
  <c r="AS134" i="2"/>
  <c r="AC134" i="2"/>
  <c r="AS133" i="2"/>
  <c r="AL133" i="2"/>
  <c r="AK133" i="2"/>
  <c r="AK132" i="2"/>
  <c r="AI132" i="2"/>
  <c r="AK131" i="2"/>
  <c r="AI131" i="2"/>
  <c r="AH131" i="2"/>
  <c r="AF131" i="2"/>
  <c r="AE131" i="2"/>
  <c r="AK130" i="2"/>
  <c r="AI130" i="2"/>
  <c r="AH130" i="2"/>
  <c r="AS129" i="2"/>
  <c r="AO129" i="2"/>
  <c r="AN129" i="2"/>
  <c r="AL129" i="2"/>
  <c r="AK129" i="2"/>
  <c r="AS128" i="2"/>
  <c r="AL128" i="2"/>
  <c r="AK128" i="2"/>
  <c r="AI128" i="2"/>
  <c r="AS127" i="2"/>
  <c r="AQ127" i="2"/>
  <c r="AO127" i="2"/>
  <c r="AN127" i="2"/>
  <c r="AL127" i="2"/>
  <c r="AK127" i="2"/>
  <c r="AI127" i="2"/>
  <c r="O126" i="2"/>
  <c r="N126" i="2"/>
  <c r="P125" i="2"/>
  <c r="O125" i="2"/>
  <c r="N125" i="2"/>
  <c r="O124" i="2"/>
  <c r="O123" i="2"/>
  <c r="N123" i="2"/>
  <c r="O122" i="2"/>
  <c r="N122" i="2"/>
  <c r="O121" i="2"/>
  <c r="N121" i="2"/>
  <c r="N120" i="2"/>
  <c r="R119" i="2"/>
  <c r="Q119" i="2"/>
  <c r="P119" i="2"/>
  <c r="O119" i="2"/>
  <c r="N119" i="2"/>
  <c r="T118" i="2"/>
  <c r="R118" i="2"/>
  <c r="Q118" i="2"/>
  <c r="P118" i="2"/>
  <c r="O118" i="2"/>
  <c r="T117" i="2"/>
  <c r="R117" i="2"/>
  <c r="Q117" i="2"/>
  <c r="P117" i="2"/>
  <c r="O117" i="2"/>
  <c r="T116" i="2"/>
  <c r="R116" i="2"/>
  <c r="Q116" i="2"/>
  <c r="P116" i="2"/>
  <c r="O116" i="2"/>
  <c r="R115" i="2"/>
  <c r="Q115" i="2"/>
  <c r="P115" i="2"/>
  <c r="O115" i="2"/>
  <c r="N115" i="2"/>
  <c r="T114" i="2"/>
  <c r="R114" i="2"/>
  <c r="Q114" i="2"/>
  <c r="P114" i="2"/>
  <c r="O114" i="2"/>
  <c r="R113" i="2"/>
  <c r="Q113" i="2"/>
  <c r="P113" i="2"/>
  <c r="O113" i="2"/>
  <c r="N113" i="2"/>
  <c r="AT112" i="2"/>
  <c r="AR112" i="2"/>
  <c r="AQ112" i="2"/>
  <c r="AP112" i="2"/>
  <c r="AL112" i="2"/>
  <c r="AI112" i="2"/>
  <c r="AL111" i="2"/>
  <c r="AK111" i="2"/>
  <c r="AJ111" i="2"/>
  <c r="AI111" i="2"/>
  <c r="AH111" i="2"/>
  <c r="AG111" i="2"/>
  <c r="AF111" i="2"/>
  <c r="AE111" i="2"/>
  <c r="AE110" i="2"/>
  <c r="AT109" i="2"/>
  <c r="AS109" i="2"/>
  <c r="AR109" i="2"/>
  <c r="AP109" i="2"/>
  <c r="AL109" i="2"/>
  <c r="AK109" i="2"/>
  <c r="AJ109" i="2"/>
  <c r="AT108" i="2"/>
  <c r="AP108" i="2"/>
  <c r="AM108" i="2"/>
  <c r="AL108" i="2"/>
  <c r="AH107" i="2"/>
  <c r="AG107" i="2"/>
  <c r="AF107" i="2"/>
  <c r="AE107" i="2"/>
  <c r="AD107" i="2"/>
  <c r="AC107" i="2"/>
  <c r="AE106" i="2"/>
  <c r="AD106" i="2"/>
  <c r="AC106" i="2"/>
  <c r="AT105" i="2"/>
  <c r="AS105" i="2"/>
  <c r="AR105" i="2"/>
  <c r="AP105" i="2"/>
  <c r="AO105" i="2"/>
  <c r="AN105" i="2"/>
  <c r="AM105" i="2"/>
  <c r="AL105" i="2"/>
  <c r="AK105" i="2"/>
  <c r="AL104" i="2"/>
  <c r="AK104" i="2"/>
  <c r="AJ104" i="2"/>
  <c r="AI104" i="2"/>
  <c r="AH104" i="2"/>
  <c r="AG104" i="2"/>
  <c r="AF104" i="2"/>
  <c r="AE104" i="2"/>
  <c r="AD104" i="2"/>
  <c r="AC104" i="2"/>
  <c r="AK103" i="2"/>
  <c r="AE102" i="2"/>
  <c r="AK101" i="2"/>
  <c r="AC100" i="2"/>
  <c r="R99" i="2"/>
  <c r="Q99" i="2"/>
  <c r="P99" i="2"/>
  <c r="O99" i="2"/>
  <c r="N99" i="2"/>
  <c r="R98" i="2"/>
  <c r="Q98" i="2"/>
  <c r="P98" i="2"/>
  <c r="O98" i="2"/>
  <c r="N98" i="2"/>
  <c r="T97" i="2"/>
  <c r="R97" i="2"/>
  <c r="Q97" i="2"/>
  <c r="P97" i="2"/>
  <c r="O97" i="2"/>
  <c r="T96" i="2"/>
  <c r="R96" i="2"/>
  <c r="Q96" i="2"/>
  <c r="P96" i="2"/>
  <c r="O96" i="2"/>
  <c r="R95" i="2"/>
  <c r="Q95" i="2"/>
  <c r="P95" i="2"/>
  <c r="O95" i="2"/>
  <c r="N95" i="2"/>
  <c r="T94" i="2"/>
  <c r="R94" i="2"/>
  <c r="Q94" i="2"/>
  <c r="P94" i="2"/>
  <c r="O94" i="2"/>
  <c r="T93" i="2"/>
  <c r="R93" i="2"/>
  <c r="Q93" i="2"/>
  <c r="P93" i="2"/>
  <c r="O93" i="2"/>
  <c r="AT92" i="2"/>
  <c r="AS92" i="2"/>
  <c r="AR92" i="2"/>
  <c r="AM92" i="2"/>
  <c r="AK92" i="2"/>
  <c r="AJ92" i="2"/>
  <c r="AT91" i="2"/>
  <c r="AS91" i="2"/>
  <c r="AR91" i="2"/>
  <c r="AQ91" i="2"/>
  <c r="AP91" i="2"/>
  <c r="AO91" i="2"/>
  <c r="AM91" i="2"/>
  <c r="AL91" i="2"/>
  <c r="AK91" i="2"/>
  <c r="AJ91" i="2"/>
  <c r="AI91" i="2"/>
  <c r="AL90" i="2"/>
  <c r="AK90" i="2"/>
  <c r="AH90" i="2"/>
  <c r="AG90" i="2"/>
  <c r="AF90" i="2"/>
  <c r="AE90" i="2"/>
  <c r="AD90" i="2"/>
  <c r="AC90" i="2"/>
  <c r="AL89" i="2"/>
  <c r="AK89" i="2"/>
  <c r="AJ89" i="2"/>
  <c r="AI89" i="2"/>
  <c r="AH89" i="2"/>
  <c r="AG89" i="2"/>
  <c r="AF89" i="2"/>
  <c r="AE89" i="2"/>
  <c r="AD89" i="2"/>
  <c r="AC89" i="2"/>
  <c r="AS88" i="2"/>
  <c r="AQ88" i="2"/>
  <c r="AO88" i="2"/>
  <c r="AN88" i="2"/>
  <c r="AL88" i="2"/>
  <c r="AK88" i="2"/>
  <c r="AI88" i="2"/>
  <c r="AS87" i="2"/>
  <c r="AQ87" i="2"/>
  <c r="AO87" i="2"/>
  <c r="AN87" i="2"/>
  <c r="AL87" i="2"/>
  <c r="AK87" i="2"/>
  <c r="AI87" i="2"/>
  <c r="AI86" i="2"/>
  <c r="AS85" i="2"/>
  <c r="AI84" i="2"/>
  <c r="AS83" i="2"/>
  <c r="AQ83" i="2"/>
  <c r="AO83" i="2"/>
  <c r="AN83" i="2"/>
  <c r="AL83" i="2"/>
  <c r="AK83" i="2"/>
  <c r="AI83" i="2"/>
  <c r="AS82" i="2"/>
  <c r="AN82" i="2"/>
  <c r="AE82" i="2"/>
  <c r="AC82" i="2"/>
  <c r="AS81" i="2"/>
  <c r="AQ81" i="2"/>
  <c r="AO81" i="2"/>
  <c r="AN81" i="2"/>
  <c r="AF80" i="2"/>
  <c r="AE80" i="2"/>
  <c r="AC80" i="2"/>
  <c r="AK79" i="2"/>
  <c r="AF79" i="2"/>
  <c r="AE79" i="2"/>
  <c r="AC79" i="2"/>
  <c r="AE78" i="2"/>
  <c r="AX77" i="2"/>
  <c r="AW77" i="2"/>
  <c r="AV77" i="2"/>
  <c r="R76" i="2"/>
  <c r="Q76" i="2"/>
  <c r="P76" i="2"/>
  <c r="O76" i="2"/>
  <c r="Q75" i="2"/>
  <c r="P75" i="2"/>
  <c r="O75" i="2"/>
  <c r="N75" i="2"/>
  <c r="R74" i="2"/>
  <c r="Q74" i="2"/>
  <c r="P74" i="2"/>
  <c r="O74" i="2"/>
  <c r="N74" i="2"/>
  <c r="R73" i="2"/>
  <c r="Q73" i="2"/>
  <c r="P73" i="2"/>
  <c r="O73" i="2"/>
  <c r="R72" i="2"/>
  <c r="Q72" i="2"/>
  <c r="P72" i="2"/>
  <c r="O72" i="2"/>
  <c r="N72" i="2"/>
  <c r="Q71" i="2"/>
  <c r="P71" i="2"/>
  <c r="O71" i="2"/>
  <c r="N71" i="2"/>
  <c r="AK70" i="2"/>
  <c r="AI70" i="2"/>
  <c r="AK69" i="2"/>
  <c r="AE69" i="2"/>
  <c r="AK68" i="2"/>
  <c r="AI68" i="2"/>
  <c r="AC67" i="2"/>
  <c r="AS66" i="2"/>
  <c r="AQ66" i="2"/>
  <c r="AN66" i="2"/>
  <c r="AL66" i="2"/>
  <c r="AI66" i="2"/>
  <c r="AS65" i="2"/>
  <c r="AN65" i="2"/>
  <c r="AK65" i="2"/>
  <c r="AE65" i="2"/>
  <c r="AC65" i="2"/>
  <c r="AP64" i="2"/>
  <c r="AS63" i="2"/>
  <c r="AR63" i="2"/>
  <c r="AQ63" i="2"/>
  <c r="AP63" i="2"/>
  <c r="AM63" i="2"/>
  <c r="AL63" i="2"/>
  <c r="AI63" i="2"/>
  <c r="AP62" i="2"/>
  <c r="AR61" i="2"/>
  <c r="AQ61" i="2"/>
  <c r="AP61" i="2"/>
  <c r="AT60" i="2"/>
  <c r="AP60" i="2"/>
  <c r="AJ60" i="2"/>
  <c r="AS59" i="2"/>
  <c r="AO59" i="2"/>
  <c r="AN59" i="2"/>
  <c r="AL59" i="2"/>
  <c r="AK59" i="2"/>
  <c r="AQ58" i="2"/>
  <c r="AW57" i="2"/>
  <c r="AV57" i="2"/>
  <c r="T56" i="2"/>
  <c r="R56" i="2"/>
  <c r="Q56" i="2"/>
  <c r="P56" i="2"/>
  <c r="O56" i="2"/>
  <c r="AW55" i="2"/>
  <c r="AV55" i="2"/>
  <c r="AW54" i="2"/>
  <c r="AV54" i="2"/>
  <c r="AU54" i="2"/>
  <c r="R53" i="2"/>
  <c r="Q53" i="2"/>
  <c r="P53" i="2"/>
  <c r="O53" i="2"/>
  <c r="N53" i="2"/>
  <c r="Q52" i="2"/>
  <c r="P52" i="2"/>
  <c r="O52" i="2"/>
  <c r="N52" i="2"/>
  <c r="Q51" i="2"/>
  <c r="P51" i="2"/>
  <c r="O51" i="2"/>
  <c r="N51" i="2"/>
  <c r="Q50" i="2"/>
  <c r="P50" i="2"/>
  <c r="O50" i="2"/>
  <c r="N50" i="2"/>
  <c r="Q49" i="2"/>
  <c r="P49" i="2"/>
  <c r="O49" i="2"/>
  <c r="N49" i="2"/>
  <c r="AC48" i="2"/>
  <c r="Q47" i="2"/>
  <c r="P47" i="2"/>
  <c r="O47" i="2"/>
  <c r="O46" i="2"/>
  <c r="N46" i="2"/>
  <c r="O45" i="2"/>
  <c r="O44" i="2"/>
  <c r="P43" i="2"/>
  <c r="O43" i="2"/>
  <c r="O42" i="2"/>
  <c r="P41" i="2"/>
  <c r="O41" i="2"/>
  <c r="N41" i="2"/>
  <c r="AL40" i="2"/>
  <c r="AE39" i="2"/>
  <c r="AS38" i="2"/>
  <c r="AR38" i="2"/>
  <c r="AP38" i="2"/>
  <c r="AM38" i="2"/>
  <c r="AL38" i="2"/>
  <c r="AI38" i="2"/>
  <c r="AL37" i="2"/>
  <c r="AR36" i="2"/>
  <c r="AM36" i="2"/>
  <c r="AL36" i="2"/>
  <c r="AK36" i="2"/>
  <c r="AL35" i="2"/>
  <c r="AK35" i="2"/>
  <c r="AJ35" i="2"/>
  <c r="AI35" i="2"/>
  <c r="AH35" i="2"/>
  <c r="AG35" i="2"/>
  <c r="AF35" i="2"/>
  <c r="AE35" i="2"/>
  <c r="AC35" i="2"/>
  <c r="P34" i="2"/>
  <c r="O34" i="2"/>
  <c r="P33" i="2"/>
  <c r="O33" i="2"/>
  <c r="P32" i="2"/>
  <c r="O32" i="2"/>
  <c r="N32" i="2"/>
  <c r="Q31" i="2"/>
  <c r="P31" i="2"/>
  <c r="O31" i="2"/>
  <c r="N31" i="2"/>
  <c r="R30" i="2"/>
  <c r="Q30" i="2"/>
  <c r="P30" i="2"/>
  <c r="O30" i="2"/>
  <c r="Q29" i="2"/>
  <c r="P29" i="2"/>
  <c r="O29" i="2"/>
  <c r="N29" i="2"/>
  <c r="Q28" i="2"/>
  <c r="P28" i="2"/>
  <c r="O28" i="2"/>
  <c r="N28" i="2"/>
  <c r="Q27" i="2"/>
  <c r="P27" i="2"/>
  <c r="O27" i="2"/>
  <c r="N27" i="2"/>
  <c r="Q26" i="2"/>
  <c r="P26" i="2"/>
  <c r="O26" i="2"/>
  <c r="N26" i="2"/>
  <c r="Q25" i="2"/>
  <c r="P25" i="2"/>
  <c r="O25" i="2"/>
  <c r="N25" i="2"/>
  <c r="AR24" i="2"/>
  <c r="AP24" i="2"/>
  <c r="AM24" i="2"/>
  <c r="AI24" i="2"/>
  <c r="AL23" i="2"/>
  <c r="AK23" i="2"/>
  <c r="AJ23" i="2"/>
  <c r="AI23" i="2"/>
  <c r="AG23" i="2"/>
  <c r="AE23" i="2"/>
  <c r="AC23" i="2"/>
  <c r="AL22" i="2"/>
  <c r="AS21" i="2"/>
  <c r="AP21" i="2"/>
  <c r="AO21" i="2"/>
  <c r="AL21" i="2"/>
  <c r="AK21" i="2"/>
  <c r="AS20" i="2"/>
  <c r="AQ20" i="2"/>
  <c r="AO20" i="2"/>
  <c r="AN20" i="2"/>
  <c r="AL20" i="2"/>
  <c r="AK20" i="2"/>
  <c r="AI20" i="2"/>
  <c r="AS19" i="2"/>
  <c r="AQ19" i="2"/>
  <c r="AO19" i="2"/>
  <c r="AN19" i="2"/>
  <c r="AL19" i="2"/>
  <c r="AK19" i="2"/>
  <c r="AI19" i="2"/>
  <c r="AS18" i="2"/>
  <c r="AQ18" i="2"/>
  <c r="AO18" i="2"/>
  <c r="AN18" i="2"/>
  <c r="AL18" i="2"/>
  <c r="AK18" i="2"/>
  <c r="AI18" i="2"/>
  <c r="AS17" i="2"/>
  <c r="AQ17" i="2"/>
  <c r="AO17" i="2"/>
  <c r="AN17" i="2"/>
  <c r="AL17" i="2"/>
  <c r="AK17" i="2"/>
  <c r="AI17" i="2"/>
  <c r="AS16" i="2"/>
  <c r="AO16" i="2"/>
  <c r="AN16" i="2"/>
  <c r="AL16" i="2"/>
  <c r="AK16" i="2"/>
  <c r="AI16" i="2"/>
  <c r="AQ15" i="2"/>
  <c r="AO15" i="2"/>
  <c r="AN15" i="2"/>
  <c r="AL15" i="2"/>
  <c r="AK15" i="2"/>
  <c r="AI15" i="2"/>
  <c r="AH15" i="2"/>
  <c r="AF15" i="2"/>
  <c r="AE15" i="2"/>
  <c r="AC15" i="2"/>
  <c r="AS14" i="2"/>
  <c r="AQ14" i="2"/>
  <c r="AO14" i="2"/>
  <c r="AN14" i="2"/>
  <c r="AL14" i="2"/>
  <c r="AK14" i="2"/>
  <c r="AI14" i="2"/>
  <c r="AH14" i="2"/>
  <c r="AF14" i="2"/>
  <c r="AE14" i="2"/>
  <c r="AC14" i="2"/>
  <c r="AI13" i="2"/>
  <c r="AH13" i="2"/>
  <c r="AF13" i="2"/>
  <c r="AE13" i="2"/>
  <c r="AC13" i="2"/>
  <c r="AS12" i="2"/>
  <c r="AQ12" i="2"/>
  <c r="AN12" i="2"/>
  <c r="AL12" i="2"/>
  <c r="AE12" i="2"/>
  <c r="AC12" i="2"/>
  <c r="AI11" i="2"/>
  <c r="AH11" i="2"/>
  <c r="AF11" i="2"/>
  <c r="AE11" i="2"/>
  <c r="AC11" i="2"/>
  <c r="AS10" i="2"/>
  <c r="AF10" i="2"/>
  <c r="AE10" i="2"/>
  <c r="AC10" i="2"/>
  <c r="AO9" i="2"/>
  <c r="AN9" i="2"/>
  <c r="AL9" i="2"/>
  <c r="AI9" i="2"/>
  <c r="AO8" i="2"/>
  <c r="AL8" i="2"/>
  <c r="AH7" i="2"/>
  <c r="AF7" i="2"/>
  <c r="AE7" i="2"/>
  <c r="AC7" i="2"/>
  <c r="AN6" i="2"/>
  <c r="AL6" i="2"/>
  <c r="AK6" i="2"/>
  <c r="AI6" i="2"/>
  <c r="AH6" i="2"/>
  <c r="AF6" i="2"/>
  <c r="AE6" i="2"/>
  <c r="AC6" i="2"/>
  <c r="AK5" i="2"/>
  <c r="AH5" i="2"/>
  <c r="AC5" i="2"/>
  <c r="AS4" i="2"/>
  <c r="AQ4" i="2"/>
  <c r="AK4" i="2"/>
  <c r="AE4" i="2"/>
  <c r="AC4" i="2"/>
  <c r="AS3" i="2"/>
  <c r="AQ3" i="2"/>
  <c r="AO3" i="2"/>
  <c r="AL3" i="2"/>
  <c r="AE3" i="2"/>
  <c r="AC3" i="2"/>
  <c r="AC2" i="2"/>
</calcChain>
</file>

<file path=xl/sharedStrings.xml><?xml version="1.0" encoding="utf-8"?>
<sst xmlns="http://schemas.openxmlformats.org/spreadsheetml/2006/main" count="3250" uniqueCount="887">
  <si>
    <t>Image</t>
  </si>
  <si>
    <t>DIADORA</t>
  </si>
  <si>
    <t>FEMME</t>
  </si>
  <si>
    <t>GAME</t>
  </si>
  <si>
    <t>GAME L ROW CUT</t>
  </si>
  <si>
    <t>WHITE/POPCORN</t>
  </si>
  <si>
    <t>LIFESTYLE</t>
  </si>
  <si>
    <t>MULTI</t>
  </si>
  <si>
    <t>BASKET</t>
  </si>
  <si>
    <t>MI BASKET USED</t>
  </si>
  <si>
    <t>WHITE/CORSAIR</t>
  </si>
  <si>
    <t>HERITAGE</t>
  </si>
  <si>
    <t>WHITE/GARNET</t>
  </si>
  <si>
    <t>WHITE /WHITE</t>
  </si>
  <si>
    <t>WHITE/CAMPANULA BLUE</t>
  </si>
  <si>
    <t>WHITE/EMPIRE YELLOW</t>
  </si>
  <si>
    <t>HOMME</t>
  </si>
  <si>
    <t>SANS LIGNE</t>
  </si>
  <si>
    <t>N9000 H ITA</t>
  </si>
  <si>
    <t>CLASSIC NAVY</t>
  </si>
  <si>
    <t>GRAY GOAT</t>
  </si>
  <si>
    <t>MI BASKET ROW C</t>
  </si>
  <si>
    <t>EGG WHITE</t>
  </si>
  <si>
    <t>WHITE/DAWN BLUE</t>
  </si>
  <si>
    <t>WHITE/EVENING SAND</t>
  </si>
  <si>
    <t>WHITE/HARBOR BLUE</t>
  </si>
  <si>
    <t>ECLIPSE ITALIA</t>
  </si>
  <si>
    <t>GREY HEMP</t>
  </si>
  <si>
    <t>DENIM LIGHT GRAY</t>
  </si>
  <si>
    <t>EQUIPE MAD ITAL</t>
  </si>
  <si>
    <t>BLUE DENIM</t>
  </si>
  <si>
    <t>WHITE/BLUE DENIM</t>
  </si>
  <si>
    <t>BLACK/ALLU</t>
  </si>
  <si>
    <t>EQUIPE CORSA</t>
  </si>
  <si>
    <t>NERO/BIANCO/GIALLO ZAFFER</t>
  </si>
  <si>
    <t>SPORT PERFORMANCE</t>
  </si>
  <si>
    <t>RUNNING</t>
  </si>
  <si>
    <t>MYTHOS 6</t>
  </si>
  <si>
    <t>WHITE/BLACK/FIESTA</t>
  </si>
  <si>
    <t>SPEED FLY 3+WAG</t>
  </si>
  <si>
    <t>BLUE TINT/BLACK/WHITE</t>
  </si>
  <si>
    <t>TENNIS</t>
  </si>
  <si>
    <t>SPEED FLY 3+AG</t>
  </si>
  <si>
    <t>WHITE/BLACK/SAFFRON</t>
  </si>
  <si>
    <t>L SUPER LI SS T</t>
  </si>
  <si>
    <t>GOLDFINCH</t>
  </si>
  <si>
    <t>L 3/4 REVERS TI</t>
  </si>
  <si>
    <t>BLUE TINT/BLACK</t>
  </si>
  <si>
    <t>BLACK/MAHOGANY ROSE</t>
  </si>
  <si>
    <t>L HW RUN TIGHTS</t>
  </si>
  <si>
    <t>BLACK</t>
  </si>
  <si>
    <t>L WINDBREAKER J</t>
  </si>
  <si>
    <t>POWER SHORT BE1</t>
  </si>
  <si>
    <t>L TANK CLAY</t>
  </si>
  <si>
    <t>MAHOGANY ROSE/WHISPER WHI</t>
  </si>
  <si>
    <t>L SKIRT</t>
  </si>
  <si>
    <t>SS T-SHIRT CLAY</t>
  </si>
  <si>
    <t>OYSTER MUSHROOM/SAFFRON</t>
  </si>
  <si>
    <t>BERMUDA MICRO</t>
  </si>
  <si>
    <t>GREY</t>
  </si>
  <si>
    <t>SPEED FLY 3 W C</t>
  </si>
  <si>
    <t>SPEED FLY3+CLAY</t>
  </si>
  <si>
    <t>SPEED COM 6 W C</t>
  </si>
  <si>
    <t>WHITE/SILVER/BLACK.</t>
  </si>
  <si>
    <t>SPEED COM 6+CLA</t>
  </si>
  <si>
    <t>QUIET SHADE/WHITE/SAFFRON</t>
  </si>
  <si>
    <t>MI BASK L ICO W</t>
  </si>
  <si>
    <t>WHITE/NIRVANA/EVENING SAN</t>
  </si>
  <si>
    <t>MI BASK R C PHI</t>
  </si>
  <si>
    <t>WHITE/DARK ROYAL</t>
  </si>
  <si>
    <t>L SS CORE TEE</t>
  </si>
  <si>
    <t>SS CORE TEE</t>
  </si>
  <si>
    <t>FIESTA RED</t>
  </si>
  <si>
    <t>SKY-BLUE SCUBA</t>
  </si>
  <si>
    <t>L STC LEG BE ON</t>
  </si>
  <si>
    <t>LIGHT QUART SOC</t>
  </si>
  <si>
    <t>OPTICAL WHITE</t>
  </si>
  <si>
    <t>MI BAS RC SIL U</t>
  </si>
  <si>
    <t>SILVER METALLIZED/BLACK</t>
  </si>
  <si>
    <t>JACKET 80S</t>
  </si>
  <si>
    <t>BLACK/ACQUA GREEN/WHITE M</t>
  </si>
  <si>
    <t>HOODIE SPECTRA</t>
  </si>
  <si>
    <t>OYSTER MUSHROOM</t>
  </si>
  <si>
    <t>L SS SKIN FRIEN</t>
  </si>
  <si>
    <t>SS SKIN FRIENDL</t>
  </si>
  <si>
    <t>SHORT TIGHTS</t>
  </si>
  <si>
    <t>LS T-SHIRT ACT</t>
  </si>
  <si>
    <t>DIADORA HIDDEN POWER</t>
  </si>
  <si>
    <t>BURNT OLIVE GREEN</t>
  </si>
  <si>
    <t>BLUE CORSAIR/LYCHEE</t>
  </si>
  <si>
    <t>MYTHOS VOLO</t>
  </si>
  <si>
    <t>FEDERAL BL/BLUE CORSAIR/S</t>
  </si>
  <si>
    <t>LIME GRN/SULPHUR SPRING/B</t>
  </si>
  <si>
    <t>SPEED 5 AG</t>
  </si>
  <si>
    <t>WHITE/BLACK/LIME GREEN</t>
  </si>
  <si>
    <t>MYTHOS EL TRX 2</t>
  </si>
  <si>
    <t>STEEL GRAY/BLACK</t>
  </si>
  <si>
    <t>MI BAS R C NW M</t>
  </si>
  <si>
    <t>N9000 ITALIA</t>
  </si>
  <si>
    <t>BEIGE</t>
  </si>
  <si>
    <t>MI BAS SILV U W</t>
  </si>
  <si>
    <t>SILVER/RED</t>
  </si>
  <si>
    <t>MI BAS ROW C SA</t>
  </si>
  <si>
    <t>WHITE</t>
  </si>
  <si>
    <t>EQU MAD IT LUNA</t>
  </si>
  <si>
    <t>MI BAS R C AMBE</t>
  </si>
  <si>
    <t>PINK SPANISH VILLA</t>
  </si>
  <si>
    <t>L HD WARM UP WI</t>
  </si>
  <si>
    <t>GREEN ASH</t>
  </si>
  <si>
    <t>HD WARM UP WI S</t>
  </si>
  <si>
    <t>L WINTER RUN TI</t>
  </si>
  <si>
    <t>STEEL GRAY</t>
  </si>
  <si>
    <t>WINTER RUN TIGH</t>
  </si>
  <si>
    <t>L LS TSHIRT ACT</t>
  </si>
  <si>
    <t>SILVER METALIZED/BLACK</t>
  </si>
  <si>
    <t>WHITE/GOLD</t>
  </si>
  <si>
    <t>MI BASK N MOON</t>
  </si>
  <si>
    <t>GRAY DARK ANTIQUE SILVER</t>
  </si>
  <si>
    <t>WHITE/PRINCESS BLUE/BLACK</t>
  </si>
  <si>
    <t>WHITE/DUSTY CORAL</t>
  </si>
  <si>
    <t>GAME L LOW ICON</t>
  </si>
  <si>
    <t>BLACK/WHITE/FER.RED ITALY</t>
  </si>
  <si>
    <t>CAMARO ICONA</t>
  </si>
  <si>
    <t>LIGHT GREY/RED</t>
  </si>
  <si>
    <t>WHITE/LIGHT GRAY</t>
  </si>
  <si>
    <t>WHITE/TRUE NAVY</t>
  </si>
  <si>
    <t>WHITE/GLACIER GRAY</t>
  </si>
  <si>
    <t>MYTHOS VOLO 2 W</t>
  </si>
  <si>
    <t>DEEP PERIWINKLE/NEON YELL</t>
  </si>
  <si>
    <t>BLK/WHT/VERMILLION ORANGE</t>
  </si>
  <si>
    <t>MYTHOS VOLO 2</t>
  </si>
  <si>
    <t>NEON YELLOW/WHITE/BLACK I</t>
  </si>
  <si>
    <t>SUP LIGH SST B1</t>
  </si>
  <si>
    <t>FIERY MURRINA</t>
  </si>
  <si>
    <t>WATERY MURRINA</t>
  </si>
  <si>
    <t>L DB LAYER SH B</t>
  </si>
  <si>
    <t>DB LAYER BER BO</t>
  </si>
  <si>
    <t>BLUE BYZANTINE</t>
  </si>
  <si>
    <t>L SHORT 9CM BE1</t>
  </si>
  <si>
    <t>L 3/4 REV TI BO</t>
  </si>
  <si>
    <t>FLOWERED GARDEN/BLACK</t>
  </si>
  <si>
    <t>MI BASK SILV US</t>
  </si>
  <si>
    <t>SILVER/WHITE/BLACK</t>
  </si>
  <si>
    <t>MAGIC</t>
  </si>
  <si>
    <t>MAGIC BAS MID I</t>
  </si>
  <si>
    <t>WHITE/RED GRANATA</t>
  </si>
  <si>
    <t>MAGIC B LO IC W</t>
  </si>
  <si>
    <t>CORAL HAZE/BEACH SAND</t>
  </si>
  <si>
    <t>MAGIC BAS LOW I</t>
  </si>
  <si>
    <t>MYTHOS VIGORE W</t>
  </si>
  <si>
    <t>WHITE/NAVY BLUE/NEON YELL</t>
  </si>
  <si>
    <t>MYTHOS VIGORE</t>
  </si>
  <si>
    <t>WHITE/BLACK IRIS/NEON MIN</t>
  </si>
  <si>
    <t>MYTHOS 7 VORT W</t>
  </si>
  <si>
    <t>NAVY BLUE/WHT/DEEP PERIWI</t>
  </si>
  <si>
    <t>FIERY RED/WHT/VERMILLION</t>
  </si>
  <si>
    <t>MYTHOS 7 VORTIC</t>
  </si>
  <si>
    <t>FIERY RED/WHITE/BLACK</t>
  </si>
  <si>
    <t>BLACK IRIS/WHITE/NEON YEL</t>
  </si>
  <si>
    <t>EQUIPE ATOMO</t>
  </si>
  <si>
    <t>B ICON W CLAY</t>
  </si>
  <si>
    <t>VERMILLION ORG/WHT/VERMIL</t>
  </si>
  <si>
    <t>B ICON CLAY</t>
  </si>
  <si>
    <t>RUNNING TIGHTS</t>
  </si>
  <si>
    <t>L SUP LIGHT TAN</t>
  </si>
  <si>
    <t>VERMILLION ORANGE</t>
  </si>
  <si>
    <t>SUP LIGH TANK B</t>
  </si>
  <si>
    <t>PACKABLE WIND J</t>
  </si>
  <si>
    <t>HOODI MANIFESTO</t>
  </si>
  <si>
    <t>SALTIRE NAVY</t>
  </si>
  <si>
    <t>JOLLY GREEN</t>
  </si>
  <si>
    <t>YELLOW LENS</t>
  </si>
  <si>
    <t>PANT MANIFESTO</t>
  </si>
  <si>
    <t>MI BASK ROW CUT</t>
  </si>
  <si>
    <t>YELLOW UTILITY</t>
  </si>
  <si>
    <t>BLUE STRONG</t>
  </si>
  <si>
    <t>MI BASK ROW C P</t>
  </si>
  <si>
    <t>BEIGE ALMOND OIL</t>
  </si>
  <si>
    <t>MI BASK ROW C T</t>
  </si>
  <si>
    <t>WHITE/BANANA</t>
  </si>
  <si>
    <t>WHITE/SNORKEL BLUE</t>
  </si>
  <si>
    <t>WHITE/EDEN</t>
  </si>
  <si>
    <t>N9000 LOOP BREA</t>
  </si>
  <si>
    <t>FER.RED ITALY</t>
  </si>
  <si>
    <t>MI BAS L SIL US</t>
  </si>
  <si>
    <t>MI BASK PIG USE</t>
  </si>
  <si>
    <t>BELLINI PINK</t>
  </si>
  <si>
    <t>CAMARO PALETTE</t>
  </si>
  <si>
    <t>WILD ROSE</t>
  </si>
  <si>
    <t>CAMARO COLOR</t>
  </si>
  <si>
    <t>POPPY RED</t>
  </si>
  <si>
    <t>ENFANT</t>
  </si>
  <si>
    <t>GAME P TD</t>
  </si>
  <si>
    <t>WHITE/AURORA RED</t>
  </si>
  <si>
    <t>BLC DE BLC/BONNIE BLUE/HO</t>
  </si>
  <si>
    <t>GAME L HI WAXED</t>
  </si>
  <si>
    <t>WHITE /BLACK</t>
  </si>
  <si>
    <t>WHITE/FOGLIAGE</t>
  </si>
  <si>
    <t>WHITE/WHITE/WHITE</t>
  </si>
  <si>
    <t>GAME L LOW WAXE</t>
  </si>
  <si>
    <t>WHITE/RED PEPPER</t>
  </si>
  <si>
    <t>WHITE/BLUE CASPIAN SEA</t>
  </si>
  <si>
    <t>MYTHOS 7 VOR HI</t>
  </si>
  <si>
    <t>BLACK/WHITE</t>
  </si>
  <si>
    <t>MI BAK METAL US</t>
  </si>
  <si>
    <t>BEIGE TAN</t>
  </si>
  <si>
    <t>MI BAK MET M US</t>
  </si>
  <si>
    <t>POWDER BLUE/GALAPAGOS GRE</t>
  </si>
  <si>
    <t>MI BASKE MET US</t>
  </si>
  <si>
    <t>CORAL ROSE</t>
  </si>
  <si>
    <t>VIOLET FIG</t>
  </si>
  <si>
    <t>MI BASK DESS</t>
  </si>
  <si>
    <t>WHITE/RED</t>
  </si>
  <si>
    <t>WHITE/BLUE COBALT</t>
  </si>
  <si>
    <t>WHITE/SILVER/BLACK</t>
  </si>
  <si>
    <t>MI BASK FRAME</t>
  </si>
  <si>
    <t>WHITE/WHITE/BLACK</t>
  </si>
  <si>
    <t>MI BASK MET MIX</t>
  </si>
  <si>
    <t>WHITE/RED/SILVER</t>
  </si>
  <si>
    <t>MI BASK LOW USE</t>
  </si>
  <si>
    <t>WHITE/VERDANT GREEN</t>
  </si>
  <si>
    <t>GRAPE WINE/WHISPER WHITE</t>
  </si>
  <si>
    <t>TURKISH SEA/WHITE/BLACK</t>
  </si>
  <si>
    <t>TRUE NAVY/WHITE</t>
  </si>
  <si>
    <t>SILVERDD/BLACK/WHITE</t>
  </si>
  <si>
    <t>STEEL GRAY/BLACK/WHITE</t>
  </si>
  <si>
    <t>WHITE/BLACK/TURKISH SEA</t>
  </si>
  <si>
    <t>TURKISH SEA/BLACK/SILVER</t>
  </si>
  <si>
    <t>BLACK/GOLD/WHITE</t>
  </si>
  <si>
    <t>STEEL GRAY/WHITE</t>
  </si>
  <si>
    <t>RAPTOR LOW S</t>
  </si>
  <si>
    <t>OLYMP PLAT MAX</t>
  </si>
  <si>
    <t>ANTIQUE WHITE</t>
  </si>
  <si>
    <t>TORNEO WN</t>
  </si>
  <si>
    <t>WHITE/RICH GOLD</t>
  </si>
  <si>
    <t>RAPTOR MID META</t>
  </si>
  <si>
    <t>WHITE/SILVER</t>
  </si>
  <si>
    <t>DAVIS LEATHER</t>
  </si>
  <si>
    <t>WHITE/BEESWAX</t>
  </si>
  <si>
    <t>DARK BLUE/SUPER WHITE</t>
  </si>
  <si>
    <t>KMARO SUEDE</t>
  </si>
  <si>
    <t>WIND GRAY/WHITE</t>
  </si>
  <si>
    <t>CAMARO LEGACY</t>
  </si>
  <si>
    <t>WHITE/BLACK/LYCHEE</t>
  </si>
  <si>
    <t>MAGIC BAS DEM L</t>
  </si>
  <si>
    <t>FUSHIA RED</t>
  </si>
  <si>
    <t>BLACK/BLACK</t>
  </si>
  <si>
    <t>TORNEO</t>
  </si>
  <si>
    <t>WHITE/SCARLET SAGE</t>
  </si>
  <si>
    <t>WHITE/GULL</t>
  </si>
  <si>
    <t>JUNIOR</t>
  </si>
  <si>
    <t>MAGIC PS LICENZ</t>
  </si>
  <si>
    <t>WHITE/CORAIL</t>
  </si>
  <si>
    <t>MAGIC BASKET GS</t>
  </si>
  <si>
    <t>WHITE/PEACOAT/AURORA RED</t>
  </si>
  <si>
    <t>MYTHOS BLUSH V</t>
  </si>
  <si>
    <t>BLACK/SILVER</t>
  </si>
  <si>
    <t>MYTHOS BLUSH VO</t>
  </si>
  <si>
    <t>BRIGHT GOLD/WHISPER WHITE</t>
  </si>
  <si>
    <t>L.HOO MANI 2030</t>
  </si>
  <si>
    <t>PEBBLE MELANGE</t>
  </si>
  <si>
    <t>BRIGH JCK BE ON</t>
  </si>
  <si>
    <t>BRIGHT J BE ONE</t>
  </si>
  <si>
    <t>WARM SW BE ONE</t>
  </si>
  <si>
    <t>WARM UP BE ONE</t>
  </si>
  <si>
    <t>KMARO PRIDE</t>
  </si>
  <si>
    <t>WHITE/GREEN/ROYAL/ORANGE</t>
  </si>
  <si>
    <t>MI BASK MET PIG</t>
  </si>
  <si>
    <t>WHITE/BLUE</t>
  </si>
  <si>
    <t>CLOUD PINK/ALABASTER</t>
  </si>
  <si>
    <t>GAME STEP P LEO</t>
  </si>
  <si>
    <t>ANGORA BEIGE</t>
  </si>
  <si>
    <t>MYTHOS BLUSHIEL</t>
  </si>
  <si>
    <t>RUN TIGH BE ONE</t>
  </si>
  <si>
    <t>B.ELITE H</t>
  </si>
  <si>
    <t>WHITE/WHITE</t>
  </si>
  <si>
    <t>MANIFESTO 2030</t>
  </si>
  <si>
    <t>DESERT SAGE MELANGE</t>
  </si>
  <si>
    <t>TURKISH COFFEE MELANGE</t>
  </si>
  <si>
    <t>L.HO F MA  2030</t>
  </si>
  <si>
    <t>LS SK FRIEND TS</t>
  </si>
  <si>
    <t>L LS SKIN FRIEN</t>
  </si>
  <si>
    <t>MYTHOS B 8 VORT</t>
  </si>
  <si>
    <t>PINK YARROW/WHITE/BLUE</t>
  </si>
  <si>
    <t>WHITE/BLUE PRINT</t>
  </si>
  <si>
    <t>BLUE/WHITE/SURF THE WEB</t>
  </si>
  <si>
    <t>YELLOW FLUO/BLACK/RED</t>
  </si>
  <si>
    <t>MYTHOS B VOLO 3</t>
  </si>
  <si>
    <t>WHISPER WHITE/BLACK</t>
  </si>
  <si>
    <t>MYTHOS B VOLO H</t>
  </si>
  <si>
    <t>BLACK/WHISPER WHITE</t>
  </si>
  <si>
    <t>BRIGHT BABY BLUE/BLUE PRI</t>
  </si>
  <si>
    <t>WHITE/BLACK/YELLOW</t>
  </si>
  <si>
    <t>SURF/WHITE/RED</t>
  </si>
  <si>
    <t>EQUIPE NUCLEO</t>
  </si>
  <si>
    <t>BLUE/PINK FLUO</t>
  </si>
  <si>
    <t>BLACK/SILVER/WHITE</t>
  </si>
  <si>
    <t>ATOMO V7000</t>
  </si>
  <si>
    <t>WHITE GREEN FLUO PINK</t>
  </si>
  <si>
    <t>WHITE/GREEN FLUO/BLACK</t>
  </si>
  <si>
    <t>B ICON 2 AG</t>
  </si>
  <si>
    <t>BLUE CORSAIR/WHITE/RED</t>
  </si>
  <si>
    <t>B ICON 2 W CLAY</t>
  </si>
  <si>
    <t>BRIGHT BABY BLUE/WHITE</t>
  </si>
  <si>
    <t>B ICON 2 CLAY</t>
  </si>
  <si>
    <t>BLUSH TORNEO 2</t>
  </si>
  <si>
    <t>BLUE CORSAIR/WHITE</t>
  </si>
  <si>
    <t>FINALE W AG</t>
  </si>
  <si>
    <t>FINALE AG</t>
  </si>
  <si>
    <t>WHITE/BLUE CORSAIR/RED</t>
  </si>
  <si>
    <t>FINALE W CLAY</t>
  </si>
  <si>
    <t>FINALE CLAY</t>
  </si>
  <si>
    <t>SUPER LIGHT SS</t>
  </si>
  <si>
    <t>BRIGHT BABY BLUE</t>
  </si>
  <si>
    <t>IMPERAL BLUE</t>
  </si>
  <si>
    <t>SUPLIGHT TANK</t>
  </si>
  <si>
    <t>SKY BLUE FIORDALISO</t>
  </si>
  <si>
    <t>DBL LAYER SHORT</t>
  </si>
  <si>
    <t>BONNIE SKY BLUE</t>
  </si>
  <si>
    <t>DB LAYER BERMUD</t>
  </si>
  <si>
    <t>IMPERIAL BLUE</t>
  </si>
  <si>
    <t>PACKLABLE VESTE</t>
  </si>
  <si>
    <t>SKY BLUE FIORD ALISO</t>
  </si>
  <si>
    <t>MICROFIBER SHOR</t>
  </si>
  <si>
    <t>PACKABLE VEST</t>
  </si>
  <si>
    <t>SHORT RUN</t>
  </si>
  <si>
    <t>BIKE SHO BE ONE</t>
  </si>
  <si>
    <t>3/4 TIGHTS BE</t>
  </si>
  <si>
    <t>L TIGHTS BE ONE</t>
  </si>
  <si>
    <t>BLUE PRINT</t>
  </si>
  <si>
    <t>SS T-SHIRT RUN</t>
  </si>
  <si>
    <t>SS T-SHIRT ICON</t>
  </si>
  <si>
    <t>BERMUDA ICON</t>
  </si>
  <si>
    <t>BLUE CORSAIR</t>
  </si>
  <si>
    <t>L TANK ICON</t>
  </si>
  <si>
    <t>L SKIRT ICON</t>
  </si>
  <si>
    <t>L SS T-SHIRT</t>
  </si>
  <si>
    <t>SS T-SHIRT</t>
  </si>
  <si>
    <t>GOLF GREEN</t>
  </si>
  <si>
    <t>WINNER</t>
  </si>
  <si>
    <t>WHITE/CHILI PEPPER</t>
  </si>
  <si>
    <t>WINNER  SL</t>
  </si>
  <si>
    <t>WHITE/HIGH RISE</t>
  </si>
  <si>
    <t>MAGIC BASKE  MI</t>
  </si>
  <si>
    <t>WHITE/ROYAL/BLACK</t>
  </si>
  <si>
    <t>BLACK/ORANGE BURNT</t>
  </si>
  <si>
    <t>MAGIC DEMI TWIN</t>
  </si>
  <si>
    <t>SKY GREY/WHITE PRISTINE</t>
  </si>
  <si>
    <t>MAGIC BASKET</t>
  </si>
  <si>
    <t>ROYAL/WHITE</t>
  </si>
  <si>
    <t>MAGIC  STAINED</t>
  </si>
  <si>
    <t>COCOA CREME/PRISTINE</t>
  </si>
  <si>
    <t>MAGIC ICONA</t>
  </si>
  <si>
    <t>WHITE / BLUE CASPIAN SEA</t>
  </si>
  <si>
    <t>MAGIC ICONA LOW</t>
  </si>
  <si>
    <t>GAME HIGH 2030</t>
  </si>
  <si>
    <t>PRISTINE/WHITE</t>
  </si>
  <si>
    <t>WHITE/SKY GREY</t>
  </si>
  <si>
    <t>GAME LOW 2030</t>
  </si>
  <si>
    <t>DUBARRY/WHITE</t>
  </si>
  <si>
    <t>WHITE/ICED COFFEE</t>
  </si>
  <si>
    <t>GAME HIGH RETRO</t>
  </si>
  <si>
    <t>TURKISH SEA/WHITE</t>
  </si>
  <si>
    <t>N902</t>
  </si>
  <si>
    <t>BLUE DEPTHS/ BLUE ICE</t>
  </si>
  <si>
    <t>MAGIC MID LEATH</t>
  </si>
  <si>
    <t>WHITE/LILAC MARBLE</t>
  </si>
  <si>
    <t>MAGIC MID LABEL</t>
  </si>
  <si>
    <t>WHITE PRISTINE/SKY GREY</t>
  </si>
  <si>
    <t>MAGIC DEMI CROC</t>
  </si>
  <si>
    <t>WHITE/BACHELOR BUTTON</t>
  </si>
  <si>
    <t>BO B 560 APULIA</t>
  </si>
  <si>
    <t>PAPYRUS WHITE</t>
  </si>
  <si>
    <t>N9000 AIRWAY T</t>
  </si>
  <si>
    <t>PERSIMMON ORANGE</t>
  </si>
  <si>
    <t>ARCOBALENO</t>
  </si>
  <si>
    <t>PASTEL YELLOW</t>
  </si>
  <si>
    <t>LAMPONE ITALIA</t>
  </si>
  <si>
    <t>SWEAET PINK</t>
  </si>
  <si>
    <t>WHITE/BONNIE BLUE</t>
  </si>
  <si>
    <t>WHITE/AQUAMARINE</t>
  </si>
  <si>
    <t>BASKET LOW USED</t>
  </si>
  <si>
    <t>WHITE/ORANGE PEEL</t>
  </si>
  <si>
    <t>WHITE/BEIGE</t>
  </si>
  <si>
    <t>METAL PIGSKIN</t>
  </si>
  <si>
    <t>METAL MIX USED</t>
  </si>
  <si>
    <t>WHITE/GREEN</t>
  </si>
  <si>
    <t>METALLIC DIRTY</t>
  </si>
  <si>
    <t>WHITE/BLUE EYES</t>
  </si>
  <si>
    <t>STARLIGHT BLUE</t>
  </si>
  <si>
    <t>BLUE SEA</t>
  </si>
  <si>
    <t>METALLIC USED</t>
  </si>
  <si>
    <t>TOAST</t>
  </si>
  <si>
    <t>RAPTOR LOW GS</t>
  </si>
  <si>
    <t>PINK YARROW/SILVER</t>
  </si>
  <si>
    <t>HOODIE 2030</t>
  </si>
  <si>
    <t>WARM SAND</t>
  </si>
  <si>
    <t>PANT 2030</t>
  </si>
  <si>
    <t>SWEAT CREW 2030</t>
  </si>
  <si>
    <t>L PANT 2030</t>
  </si>
  <si>
    <t>HOODIE SPW LOGO</t>
  </si>
  <si>
    <t>PURPLE ROSE</t>
  </si>
  <si>
    <t>WHITE  SWAN</t>
  </si>
  <si>
    <t>SWEAT CREW LOGO</t>
  </si>
  <si>
    <t>PANT SPW LOGO</t>
  </si>
  <si>
    <t>WHITE/XENON BLUE</t>
  </si>
  <si>
    <t>KMARO 42 METAL</t>
  </si>
  <si>
    <t>SEEDPEARL/OYSTER GRAY</t>
  </si>
  <si>
    <t>KMARO 42  METAL</t>
  </si>
  <si>
    <t>ROSEWATER/ARTIC ICE</t>
  </si>
  <si>
    <t>KAMARO 42 PIGSK</t>
  </si>
  <si>
    <t>WHITE/CYCLAMEN/VIOLET</t>
  </si>
  <si>
    <t>MYTHOS PROPULS</t>
  </si>
  <si>
    <t>WHITE/CABARET/DAIQUIRI</t>
  </si>
  <si>
    <t>KAMARO 42 ACBC</t>
  </si>
  <si>
    <t>WHITE/POMPEIAN RED/BLUE</t>
  </si>
  <si>
    <t>SUPER WHITE/CADMIUM YELLO</t>
  </si>
  <si>
    <t>GAME H FLUO WAX</t>
  </si>
  <si>
    <t>WHITE/LEMON YELLOW FLUO</t>
  </si>
  <si>
    <t>WHITE/ ORANGE 1575 C</t>
  </si>
  <si>
    <t>GAME L FLUO WAX</t>
  </si>
  <si>
    <t>GAME P TW&amp;SYLVE</t>
  </si>
  <si>
    <t>WHITE/JOLLY GREEN</t>
  </si>
  <si>
    <t>SS SKIN FRIEND</t>
  </si>
  <si>
    <t>B.560 USED</t>
  </si>
  <si>
    <t>RUBINE RED C/BLACK/WHITE</t>
  </si>
  <si>
    <t>BLUE OPAL/SILVER DD/WHITE</t>
  </si>
  <si>
    <t>KENTUCKY BLU/WHISPER WHT</t>
  </si>
  <si>
    <t>WHITE/PEACH WHIP</t>
  </si>
  <si>
    <t>WHITE/OCEANA</t>
  </si>
  <si>
    <t>COASTAL BLUE</t>
  </si>
  <si>
    <t>WHITE/TROPICAL ORANGE</t>
  </si>
  <si>
    <t>WHITE/BEIGE DOE</t>
  </si>
  <si>
    <t>KOMBO GREEN</t>
  </si>
  <si>
    <t>WHITE/MOLTEN LAVA</t>
  </si>
  <si>
    <t>WHITE/BLACK/INDIGO BUNTIN</t>
  </si>
  <si>
    <t>B.560 LEGACY IT</t>
  </si>
  <si>
    <t>BUTTER WHITE</t>
  </si>
  <si>
    <t>B.560 US OPEN</t>
  </si>
  <si>
    <t>BLUE QUARTZ</t>
  </si>
  <si>
    <t>MI BASKET PUNCH</t>
  </si>
  <si>
    <t>WHITE/POMPEIAN RED</t>
  </si>
  <si>
    <t>VIOLET DAWNING</t>
  </si>
  <si>
    <t>YELLOW VANILLA</t>
  </si>
  <si>
    <t>MI BASKET METAL</t>
  </si>
  <si>
    <t>WHITE/FUCSIA RED</t>
  </si>
  <si>
    <t>OYSTER WHITE/ D OE</t>
  </si>
  <si>
    <t>MI BASKET ROW</t>
  </si>
  <si>
    <t>WHITE/LAVENDER MIST</t>
  </si>
  <si>
    <t>MAGIC B SUEDE</t>
  </si>
  <si>
    <t>WHITE/FERRARI RED ITALY</t>
  </si>
  <si>
    <t>WHITE/DARK FOREST</t>
  </si>
  <si>
    <t>MAGIC B LOW SUE</t>
  </si>
  <si>
    <t>EQUIPE SESTRIER</t>
  </si>
  <si>
    <t>WHISPER WHITE/ARUBA BLUE</t>
  </si>
  <si>
    <t>BALSAM GREEN/BLACK</t>
  </si>
  <si>
    <t>BLK/EVENING PRIMROSE/SILV</t>
  </si>
  <si>
    <t>WHITE/DEJA VU BLUE/BLACK</t>
  </si>
  <si>
    <t>WHITE/SILVER/EVENING PRIM</t>
  </si>
  <si>
    <t>BRASIL IT OG GR</t>
  </si>
  <si>
    <t>WHITE/NAVY</t>
  </si>
  <si>
    <t>FOOTBALL</t>
  </si>
  <si>
    <t>WHITE/FRESH SALMON</t>
  </si>
  <si>
    <t>BRASIL GR LT</t>
  </si>
  <si>
    <t>BRASIL ELITE VE</t>
  </si>
  <si>
    <t>WHITE/PINK FLUO/BLUE FLUO</t>
  </si>
  <si>
    <t>BRASIL ELITE TE</t>
  </si>
  <si>
    <t>WHITE/TILE BLUE/FLUO RED</t>
  </si>
  <si>
    <t>WHITE/BLACK/FLUO YELLOW</t>
  </si>
  <si>
    <t>BRASIL ELITE GR</t>
  </si>
  <si>
    <t>WHITE/BLACK/ FLUO YELLOW</t>
  </si>
  <si>
    <t>SILVER DD/BLACK/DEJA VUE</t>
  </si>
  <si>
    <t>ALLOY/BLACK/RUBINE RED</t>
  </si>
  <si>
    <t>L CORE SKIRT</t>
  </si>
  <si>
    <t>WINT RUN BE ONE</t>
  </si>
  <si>
    <t>BLUSHIELD TORNE</t>
  </si>
  <si>
    <t>BLUE</t>
  </si>
  <si>
    <t>L SUP L SST BE1</t>
  </si>
  <si>
    <t>FLOWERED GARDEN</t>
  </si>
  <si>
    <t>OPTICAL WHITE/MECCA ORANG</t>
  </si>
  <si>
    <t>B ICON 2 W AG</t>
  </si>
  <si>
    <t>Stock Total</t>
  </si>
  <si>
    <t>2XS</t>
  </si>
  <si>
    <t>XS</t>
  </si>
  <si>
    <t>S</t>
  </si>
  <si>
    <t>M</t>
  </si>
  <si>
    <t>L</t>
  </si>
  <si>
    <t>XL</t>
  </si>
  <si>
    <t>XXL</t>
  </si>
  <si>
    <t>2XL</t>
  </si>
  <si>
    <t>3XL</t>
  </si>
  <si>
    <t>2XSXS</t>
  </si>
  <si>
    <t>L/XL</t>
  </si>
  <si>
    <t>S/M</t>
  </si>
  <si>
    <t>XS/S</t>
  </si>
  <si>
    <t>SNEAKERS BAS</t>
  </si>
  <si>
    <t>501.177636-C9229</t>
  </si>
  <si>
    <t>SNEAKERS HAUT</t>
  </si>
  <si>
    <t>201.158569-C1494</t>
  </si>
  <si>
    <t>201.158569-C7114</t>
  </si>
  <si>
    <t>201.158569-C0657</t>
  </si>
  <si>
    <t>201.158569-C4478</t>
  </si>
  <si>
    <t>201.158569-C9326</t>
  </si>
  <si>
    <t>201.172782-60062</t>
  </si>
  <si>
    <t>201.172782-75023</t>
  </si>
  <si>
    <t>201.176282-C1494</t>
  </si>
  <si>
    <t>201.176282-20025</t>
  </si>
  <si>
    <t>201.176282-C8450</t>
  </si>
  <si>
    <t>201.176282-C8984</t>
  </si>
  <si>
    <t>201.176282-C7114</t>
  </si>
  <si>
    <t>201.176282-C6648</t>
  </si>
  <si>
    <t>201.177154-75012</t>
  </si>
  <si>
    <t>201.177154-75147</t>
  </si>
  <si>
    <t>201.177158-60065</t>
  </si>
  <si>
    <t>201.177158-C4656</t>
  </si>
  <si>
    <t>201.177158-C1041</t>
  </si>
  <si>
    <t>RUNNING LACET</t>
  </si>
  <si>
    <t>101.176868-C9332</t>
  </si>
  <si>
    <t>101.176892-C9069</t>
  </si>
  <si>
    <t>TENNIS LACET</t>
  </si>
  <si>
    <t>101.176948-C9216</t>
  </si>
  <si>
    <t>101.176949-C9078</t>
  </si>
  <si>
    <t>TS MANCHE COURTE</t>
  </si>
  <si>
    <t>102.176797-35065</t>
  </si>
  <si>
    <t>COLLANT</t>
  </si>
  <si>
    <t>102.176816-C9055</t>
  </si>
  <si>
    <t>102.176816-C9149</t>
  </si>
  <si>
    <t>102.176817-80013</t>
  </si>
  <si>
    <t>JACKET</t>
  </si>
  <si>
    <t>102.176814-80013</t>
  </si>
  <si>
    <t>SHORT</t>
  </si>
  <si>
    <t>102.176827-80013</t>
  </si>
  <si>
    <t>DEBARDEUR</t>
  </si>
  <si>
    <t>102.176840-C9138</t>
  </si>
  <si>
    <t>JUPE</t>
  </si>
  <si>
    <t>102.176841-C9138</t>
  </si>
  <si>
    <t>102.176842-C9146</t>
  </si>
  <si>
    <t>BERMUDA / SHORT LONG</t>
  </si>
  <si>
    <t>102.176843-75138</t>
  </si>
  <si>
    <t>101.176952-C9216</t>
  </si>
  <si>
    <t>101.176953-C9078</t>
  </si>
  <si>
    <t>101.176959-C3433</t>
  </si>
  <si>
    <t>101.176958-C9212</t>
  </si>
  <si>
    <t>501.177079-C9162</t>
  </si>
  <si>
    <t>201.177152-C0897</t>
  </si>
  <si>
    <t>102.176834-35065</t>
  </si>
  <si>
    <t>102.176834-80013</t>
  </si>
  <si>
    <t>102.176837-45018</t>
  </si>
  <si>
    <t>102.176837-65172</t>
  </si>
  <si>
    <t>102.176837-80013</t>
  </si>
  <si>
    <t>102.176835-80013</t>
  </si>
  <si>
    <t>CHAUSSETTE</t>
  </si>
  <si>
    <t>103.176778-20002</t>
  </si>
  <si>
    <t>201.177401-C4702</t>
  </si>
  <si>
    <t>502.171211-60062</t>
  </si>
  <si>
    <t>502.171211-C9581</t>
  </si>
  <si>
    <t>SWEAT A CAPUCHE</t>
  </si>
  <si>
    <t>502.177961-60062</t>
  </si>
  <si>
    <t>502.177961-75151</t>
  </si>
  <si>
    <t>502.177961-C9581</t>
  </si>
  <si>
    <t>102.176818-80013</t>
  </si>
  <si>
    <t>102.176829-65172</t>
  </si>
  <si>
    <t>102.176132-80013</t>
  </si>
  <si>
    <t>TEE SHIRT / DEBARDEUR</t>
  </si>
  <si>
    <t>102.173442-80013</t>
  </si>
  <si>
    <t>201.177154-70431</t>
  </si>
  <si>
    <t>201.177154-80013</t>
  </si>
  <si>
    <t>101.176892-C9607</t>
  </si>
  <si>
    <t>101.176899-C9610</t>
  </si>
  <si>
    <t>101.176899-C9611</t>
  </si>
  <si>
    <t>101.176940-C9650</t>
  </si>
  <si>
    <t>101.176879-C2763</t>
  </si>
  <si>
    <t>201.177995-80013</t>
  </si>
  <si>
    <t>201.177990-25059</t>
  </si>
  <si>
    <t>201.176694-C3389</t>
  </si>
  <si>
    <t>201.177827-20006</t>
  </si>
  <si>
    <t>201.177991-80013</t>
  </si>
  <si>
    <t>201.177993-50038</t>
  </si>
  <si>
    <t>102.177551-70237</t>
  </si>
  <si>
    <t>102.177551-80013</t>
  </si>
  <si>
    <t>102.177568-80013</t>
  </si>
  <si>
    <t>102.177567-75070</t>
  </si>
  <si>
    <t>102.177567-80013</t>
  </si>
  <si>
    <t>102.177558-80013</t>
  </si>
  <si>
    <t>TS MANCHE LONGUE</t>
  </si>
  <si>
    <t>102.173436-80013</t>
  </si>
  <si>
    <t>201.176694-C4702</t>
  </si>
  <si>
    <t>201.176695-C1070</t>
  </si>
  <si>
    <t>201.178417-80013</t>
  </si>
  <si>
    <t>201.158569-75055</t>
  </si>
  <si>
    <t>201.158569-C6664</t>
  </si>
  <si>
    <t>201.177154-C9301</t>
  </si>
  <si>
    <t>501.177913-C5322</t>
  </si>
  <si>
    <t>501.177914-C4766</t>
  </si>
  <si>
    <t>501.177914-C9346</t>
  </si>
  <si>
    <t>201.177990-C8186</t>
  </si>
  <si>
    <t>201.177990-C9304</t>
  </si>
  <si>
    <t>101.178072-C9820</t>
  </si>
  <si>
    <t>101.178072-C9818</t>
  </si>
  <si>
    <t>101.178071-C9807</t>
  </si>
  <si>
    <t>101.178071-C9818</t>
  </si>
  <si>
    <t>102.178124-C9790</t>
  </si>
  <si>
    <t>102.178124-C9791</t>
  </si>
  <si>
    <t>102.178132-80013</t>
  </si>
  <si>
    <t>102.178130-60025</t>
  </si>
  <si>
    <t>102.178130-80013</t>
  </si>
  <si>
    <t>102.178142-80013</t>
  </si>
  <si>
    <t>102.178143-C9786</t>
  </si>
  <si>
    <t>201.178539-C1543</t>
  </si>
  <si>
    <t>501.178566-C5019</t>
  </si>
  <si>
    <t>501.178737-C9865</t>
  </si>
  <si>
    <t>501.178568-C5019</t>
  </si>
  <si>
    <t>101.178045-C9819</t>
  </si>
  <si>
    <t>101.178046-C9805</t>
  </si>
  <si>
    <t>101.178061-C9822</t>
  </si>
  <si>
    <t>101.178061-C9817</t>
  </si>
  <si>
    <t>101.178060-C6713</t>
  </si>
  <si>
    <t>101.178060-C9803</t>
  </si>
  <si>
    <t>101.178050-C1070</t>
  </si>
  <si>
    <t>101.178118-C9154</t>
  </si>
  <si>
    <t>101.178117-C6713</t>
  </si>
  <si>
    <t>102.178135-80013</t>
  </si>
  <si>
    <t>102.178133-80013</t>
  </si>
  <si>
    <t>102.178131-40052</t>
  </si>
  <si>
    <t>102.178136-C9790</t>
  </si>
  <si>
    <t>102.178136-C9791</t>
  </si>
  <si>
    <t>COUPE-VENT TRAINING</t>
  </si>
  <si>
    <t>102.178140-80013</t>
  </si>
  <si>
    <t>502.178206-60024</t>
  </si>
  <si>
    <t>502.178206-70459</t>
  </si>
  <si>
    <t>502.178206-35019</t>
  </si>
  <si>
    <t>502.178206-80013</t>
  </si>
  <si>
    <t>PANTALON</t>
  </si>
  <si>
    <t>502.178203-60024</t>
  </si>
  <si>
    <t>502.178203-70459</t>
  </si>
  <si>
    <t>502.178203-35019</t>
  </si>
  <si>
    <t>502.178203-80013</t>
  </si>
  <si>
    <t>201.178280-35014</t>
  </si>
  <si>
    <t>201.178536-60037</t>
  </si>
  <si>
    <t>201.178540-25008</t>
  </si>
  <si>
    <t>201.178541-C9158</t>
  </si>
  <si>
    <t>201.178542-C6850</t>
  </si>
  <si>
    <t>201.178542-C7213</t>
  </si>
  <si>
    <t>201.178535-45032</t>
  </si>
  <si>
    <t>201.178544-20006</t>
  </si>
  <si>
    <t>201.178754-50022</t>
  </si>
  <si>
    <t>501.178561-50222</t>
  </si>
  <si>
    <t>501.178562-45028</t>
  </si>
  <si>
    <t>101.173339-C9913</t>
  </si>
  <si>
    <t>501.178737-C9866</t>
  </si>
  <si>
    <t>501.178300-C0351</t>
  </si>
  <si>
    <t>501.178300-C1161</t>
  </si>
  <si>
    <t>501.178300-C6180</t>
  </si>
  <si>
    <t>501.178301-C1161</t>
  </si>
  <si>
    <t>501.178301-C5147</t>
  </si>
  <si>
    <t>501.178301-C5262</t>
  </si>
  <si>
    <t>501.178301-C6180</t>
  </si>
  <si>
    <t>101.178056-C7406</t>
  </si>
  <si>
    <t>201.178889-25036</t>
  </si>
  <si>
    <t>201.178890-C9998</t>
  </si>
  <si>
    <t>201.178539-40049</t>
  </si>
  <si>
    <t>201.178539-55088</t>
  </si>
  <si>
    <t>201.178601-C0673</t>
  </si>
  <si>
    <t>201.178601-C1938</t>
  </si>
  <si>
    <t>201.179025-C1144</t>
  </si>
  <si>
    <t>201.179036-C1880</t>
  </si>
  <si>
    <t>201.179037-C2454</t>
  </si>
  <si>
    <t>201.179043-C6834</t>
  </si>
  <si>
    <t>101.178072-C8186</t>
  </si>
  <si>
    <t>101.178071-D0011</t>
  </si>
  <si>
    <t>101.178071-D0012</t>
  </si>
  <si>
    <t>101.178061-C9810</t>
  </si>
  <si>
    <t>101.178061-C3567</t>
  </si>
  <si>
    <t>101.178060-C9215</t>
  </si>
  <si>
    <t>101.178060-D0005</t>
  </si>
  <si>
    <t>101.178060-D0007</t>
  </si>
  <si>
    <t>101.178050-C3638</t>
  </si>
  <si>
    <t>101.178051-C4784</t>
  </si>
  <si>
    <t>101.177701-60065</t>
  </si>
  <si>
    <t>101.178329-20012</t>
  </si>
  <si>
    <t>101.178339-C5363</t>
  </si>
  <si>
    <t>101.178645-C6103</t>
  </si>
  <si>
    <t>501.177354-D0052</t>
  </si>
  <si>
    <t>501.177354-C0451</t>
  </si>
  <si>
    <t>501.178995-C4621</t>
  </si>
  <si>
    <t>501.178995-C0641</t>
  </si>
  <si>
    <t>501.178616-D0096</t>
  </si>
  <si>
    <t>501.179009-D0096</t>
  </si>
  <si>
    <t>201.177401-55007</t>
  </si>
  <si>
    <t>501.178566-C0200</t>
  </si>
  <si>
    <t>101.178327-D0049</t>
  </si>
  <si>
    <t>501.178300-D0072</t>
  </si>
  <si>
    <t>501.178933-C6287</t>
  </si>
  <si>
    <t>501.178314-D0104</t>
  </si>
  <si>
    <t>101.178067-C0787</t>
  </si>
  <si>
    <t>101.178973-D0058</t>
  </si>
  <si>
    <t>SWEAT</t>
  </si>
  <si>
    <t>502.179056-D0128</t>
  </si>
  <si>
    <t>102.178514-80013</t>
  </si>
  <si>
    <t>102.178518-80013</t>
  </si>
  <si>
    <t>102.178516-80013</t>
  </si>
  <si>
    <t>102.178520-80013</t>
  </si>
  <si>
    <t>501.179059-C3196</t>
  </si>
  <si>
    <t>201.179440-C7011</t>
  </si>
  <si>
    <t>201.178889-C9943</t>
  </si>
  <si>
    <t>101.178649-25004</t>
  </si>
  <si>
    <t>101.178509-C7406</t>
  </si>
  <si>
    <t>LEGGINGS</t>
  </si>
  <si>
    <t>102.178517-80013</t>
  </si>
  <si>
    <t>201.176277-C0657</t>
  </si>
  <si>
    <t>201.176277-C1070</t>
  </si>
  <si>
    <t>502.178987-D0129</t>
  </si>
  <si>
    <t>502.178987-D0127</t>
  </si>
  <si>
    <t>502.179056-D0129</t>
  </si>
  <si>
    <t>502.179048-20012</t>
  </si>
  <si>
    <t>102.178530-80013</t>
  </si>
  <si>
    <t>102.178527-80013</t>
  </si>
  <si>
    <t>101.179080-D0252</t>
  </si>
  <si>
    <t>101.179080-C4127</t>
  </si>
  <si>
    <t>101.179087-D0244</t>
  </si>
  <si>
    <t>101.179087-D0273</t>
  </si>
  <si>
    <t>101.179085-C7055</t>
  </si>
  <si>
    <t>101.179089-C2609</t>
  </si>
  <si>
    <t>101.179088-D0253</t>
  </si>
  <si>
    <t>101.179090-C0008</t>
  </si>
  <si>
    <t>101.179090-D0271</t>
  </si>
  <si>
    <t>101.179095-D0254</t>
  </si>
  <si>
    <t>101.179095-C3513</t>
  </si>
  <si>
    <t>101.179094-D0271</t>
  </si>
  <si>
    <t>101.179068-D0250</t>
  </si>
  <si>
    <t>101.179073-C6030</t>
  </si>
  <si>
    <t>101.179099-D0272</t>
  </si>
  <si>
    <t>101.179107-D0267</t>
  </si>
  <si>
    <t>101.179106-D0272</t>
  </si>
  <si>
    <t>101.179502-C1512</t>
  </si>
  <si>
    <t>101.179358-C4127</t>
  </si>
  <si>
    <t>101.179359-C1512</t>
  </si>
  <si>
    <t>101.179359-D0274</t>
  </si>
  <si>
    <t>101.179360-D0252</t>
  </si>
  <si>
    <t>101.179361-C1512</t>
  </si>
  <si>
    <t>102.179147-65200</t>
  </si>
  <si>
    <t>102.179160-60050</t>
  </si>
  <si>
    <t>TS SANS MANCHES</t>
  </si>
  <si>
    <t>102.179161-65045</t>
  </si>
  <si>
    <t>102.179149-65035</t>
  </si>
  <si>
    <t>102.179162-60050</t>
  </si>
  <si>
    <t>VESTE</t>
  </si>
  <si>
    <t>102.179165-65045</t>
  </si>
  <si>
    <t>102.179169-80013</t>
  </si>
  <si>
    <t>102.179152-65200</t>
  </si>
  <si>
    <t>102.175716-65045</t>
  </si>
  <si>
    <t>102.179157-80013</t>
  </si>
  <si>
    <t>102.179158-65035</t>
  </si>
  <si>
    <t>102.179158-80013</t>
  </si>
  <si>
    <t>102.179159-60013</t>
  </si>
  <si>
    <t>102.179170-80013</t>
  </si>
  <si>
    <t>102.179126-20002</t>
  </si>
  <si>
    <t>102.179122-20002</t>
  </si>
  <si>
    <t>102.179122-60063</t>
  </si>
  <si>
    <t>102.179115-65200</t>
  </si>
  <si>
    <t>102.179137-60013</t>
  </si>
  <si>
    <t>102.179119-60013</t>
  </si>
  <si>
    <t>102.179124-20002</t>
  </si>
  <si>
    <t>102.179124-70134</t>
  </si>
  <si>
    <t>501.179584-C5934</t>
  </si>
  <si>
    <t>501.179583-C4157</t>
  </si>
  <si>
    <t>501.179291-C5174</t>
  </si>
  <si>
    <t>501.179291-C2237</t>
  </si>
  <si>
    <t>501.179292-C2282</t>
  </si>
  <si>
    <t>501.178563-C1970</t>
  </si>
  <si>
    <t>501.179293-D0295</t>
  </si>
  <si>
    <t>501.179297-C0445</t>
  </si>
  <si>
    <t>501.179297-C1880</t>
  </si>
  <si>
    <t>501.179297-C6180</t>
  </si>
  <si>
    <t>501.179296-C6180</t>
  </si>
  <si>
    <t>501.179002-D0296</t>
  </si>
  <si>
    <t>501.179002-C2993</t>
  </si>
  <si>
    <t>501.178745-C6442</t>
  </si>
  <si>
    <t>501.178745-D0298</t>
  </si>
  <si>
    <t>501.179569-C5166</t>
  </si>
  <si>
    <t>501.178559-C7109</t>
  </si>
  <si>
    <t>501.179911-D0113</t>
  </si>
  <si>
    <t>501.179299-C2991</t>
  </si>
  <si>
    <t>501.179302-D0293</t>
  </si>
  <si>
    <t>201.179235-20013</t>
  </si>
  <si>
    <t>201.179679-40040</t>
  </si>
  <si>
    <t>201.179538-35001</t>
  </si>
  <si>
    <t>201.179539-50210</t>
  </si>
  <si>
    <t>201.158569-C0803</t>
  </si>
  <si>
    <t>201.158569-D0328</t>
  </si>
  <si>
    <t>201.179043-C9886</t>
  </si>
  <si>
    <t>201.179043-C1354</t>
  </si>
  <si>
    <t>201.179043-C7114</t>
  </si>
  <si>
    <t>201.179440-C1354</t>
  </si>
  <si>
    <t>201.179037-C2577</t>
  </si>
  <si>
    <t>201.179034-C5753</t>
  </si>
  <si>
    <t>201.178889-65073</t>
  </si>
  <si>
    <t>201.179535-65175</t>
  </si>
  <si>
    <t>201.178888-30061</t>
  </si>
  <si>
    <t>101.177720-D0290</t>
  </si>
  <si>
    <t>502.179395-25067</t>
  </si>
  <si>
    <t>502.179394-25067</t>
  </si>
  <si>
    <t>502.179406-60063</t>
  </si>
  <si>
    <t>502.179402-60063</t>
  </si>
  <si>
    <t>502.179388-55294</t>
  </si>
  <si>
    <t>502.179388-25014</t>
  </si>
  <si>
    <t>502.179388-60013</t>
  </si>
  <si>
    <t>502.179389-55294</t>
  </si>
  <si>
    <t>502.179389-25014</t>
  </si>
  <si>
    <t>502.179389-60013</t>
  </si>
  <si>
    <t>502.179387-55294</t>
  </si>
  <si>
    <t>502.179387-25014</t>
  </si>
  <si>
    <t>502.179387-60013</t>
  </si>
  <si>
    <t>501.179584-D0296</t>
  </si>
  <si>
    <t>501.179584-D0341</t>
  </si>
  <si>
    <t>501.179976-D0349</t>
  </si>
  <si>
    <t>501.180058-C7888</t>
  </si>
  <si>
    <t>501.180060-C5197</t>
  </si>
  <si>
    <t>501.179259-D0194</t>
  </si>
  <si>
    <t>501.179966-C3659</t>
  </si>
  <si>
    <t>501.179966-C0024</t>
  </si>
  <si>
    <t>501.180083-D0411</t>
  </si>
  <si>
    <t>501.180083-D0412</t>
  </si>
  <si>
    <t>501.180084-D0411</t>
  </si>
  <si>
    <t>501.180084-D0412</t>
  </si>
  <si>
    <t>501.179582-D0287</t>
  </si>
  <si>
    <t>102.179156-60013</t>
  </si>
  <si>
    <t>102.179167-80013</t>
  </si>
  <si>
    <t>201.180117-C1161</t>
  </si>
  <si>
    <t>101.179080-D0501</t>
  </si>
  <si>
    <t>101.179087-D0478</t>
  </si>
  <si>
    <t>101.179088-D0548</t>
  </si>
  <si>
    <t>501.179584-D0105</t>
  </si>
  <si>
    <t>501.179584-D0610</t>
  </si>
  <si>
    <t>201.179440-60028</t>
  </si>
  <si>
    <t>201.179037-C5937</t>
  </si>
  <si>
    <t>201.180117-C1905</t>
  </si>
  <si>
    <t>201.180117-70168</t>
  </si>
  <si>
    <t>501.179583-C8181</t>
  </si>
  <si>
    <t>501.179583-D0611</t>
  </si>
  <si>
    <t>201.179701-20011</t>
  </si>
  <si>
    <t>201.180170-60132</t>
  </si>
  <si>
    <t>201.179702-C1591</t>
  </si>
  <si>
    <t>201.179700-55091</t>
  </si>
  <si>
    <t>201.179700-35006</t>
  </si>
  <si>
    <t>201.178889-C2034</t>
  </si>
  <si>
    <t>201.178889-D0470</t>
  </si>
  <si>
    <t>201.180207-C2034</t>
  </si>
  <si>
    <t>201.158569-D0693</t>
  </si>
  <si>
    <t>501.178563-C0823</t>
  </si>
  <si>
    <t>501.178563-C7727</t>
  </si>
  <si>
    <t>501.178565-C0823</t>
  </si>
  <si>
    <t>101.179552-D0512</t>
  </si>
  <si>
    <t>101.179551-D0490</t>
  </si>
  <si>
    <t>101.179551-D0491</t>
  </si>
  <si>
    <t>101.179502-D0620</t>
  </si>
  <si>
    <t>101.179358-D0624</t>
  </si>
  <si>
    <t>101.179595-C2433</t>
  </si>
  <si>
    <t>101.179595-C8001</t>
  </si>
  <si>
    <t>101.180196-C2433</t>
  </si>
  <si>
    <t>101.179596-D0662</t>
  </si>
  <si>
    <t>101.179597-D0663</t>
  </si>
  <si>
    <t>101.179597-C5702</t>
  </si>
  <si>
    <t>101.179599-C5702</t>
  </si>
  <si>
    <t>101.179359-D0621</t>
  </si>
  <si>
    <t>101.179552-D0509</t>
  </si>
  <si>
    <t>102.179129-65200</t>
  </si>
  <si>
    <t>102.178521-80013</t>
  </si>
  <si>
    <t>101.179099-D0273</t>
  </si>
  <si>
    <t>101.178102-C9806</t>
  </si>
  <si>
    <t>102.179126-60063</t>
  </si>
  <si>
    <t>102.178125-C9784</t>
  </si>
  <si>
    <t>102.176842-C9128</t>
  </si>
  <si>
    <t>101.179103-D0267</t>
  </si>
  <si>
    <t>Amount pcs</t>
  </si>
  <si>
    <t>WHS</t>
  </si>
  <si>
    <t>RRP</t>
  </si>
  <si>
    <t>Brand</t>
  </si>
  <si>
    <t>Activity</t>
  </si>
  <si>
    <t>Line</t>
  </si>
  <si>
    <t>Name</t>
  </si>
  <si>
    <t>Color name</t>
  </si>
  <si>
    <t>Color code</t>
  </si>
  <si>
    <t>Article line</t>
  </si>
  <si>
    <t>Collection</t>
  </si>
  <si>
    <t>Shape</t>
  </si>
  <si>
    <t xml:space="preserve">Reference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</si>
</sst>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0_-;\-[$€-2]\ * #,##0.000_-;_-[$€-2]\ * &quot;-&quot;???_-;_-@_-"/>
    <numFmt numFmtId="165" formatCode="#,##0.00\ &quot;€&quot;"/>
  </numFmts>
  <fonts count="6">
    <font>
      <sz val="11"/>
      <color rgb="FF000000"/>
      <name val="Lato,Helvetica,Arial,sans-serif"/>
    </font>
    <font>
      <b/>
      <sz val="11"/>
      <name val="Bookman Old Style"/>
      <family val="1"/>
    </font>
    <font>
      <sz val="11"/>
      <color rgb="FF000000"/>
      <name val="Bookman Old Style"/>
      <family val="1"/>
    </font>
    <font>
      <sz val="10"/>
      <color rgb="FF000000"/>
      <name val="Bookman Old Style"/>
      <family val="1"/>
    </font>
    <font>
      <sz val="10"/>
      <color rgb="FF127622"/>
      <name val="Bookman Old Style"/>
      <family val="1"/>
    </font>
    <font>
      <b/>
      <sz val="11"/>
      <color rgb="FF000000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rgb="FFF1F1F1"/>
        <bgColor rgb="FFF1F1F1"/>
      </patternFill>
    </fill>
    <fill>
      <patternFill patternType="none"/>
    </fill>
    <fill>
      <patternFill patternType="solid">
        <fgColor theme="4" tint="0.59999389629810485"/>
        <bgColor rgb="FF404040"/>
      </patternFill>
    </fill>
    <fill>
      <patternFill patternType="solid">
        <fgColor theme="9" tint="0.59999389629810485"/>
        <bgColor rgb="FF40404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65" fontId="5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165" fontId="1" fillId="5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303" Type="http://schemas.openxmlformats.org/officeDocument/2006/relationships/image" Target="../media/image303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68" Type="http://schemas.openxmlformats.org/officeDocument/2006/relationships/image" Target="../media/image268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58" Type="http://schemas.openxmlformats.org/officeDocument/2006/relationships/image" Target="../media/image258.jpg"/><Relationship Id="rId279" Type="http://schemas.openxmlformats.org/officeDocument/2006/relationships/image" Target="../media/image279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25" Type="http://schemas.openxmlformats.org/officeDocument/2006/relationships/image" Target="../media/image325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15" Type="http://schemas.openxmlformats.org/officeDocument/2006/relationships/image" Target="../media/image315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26" Type="http://schemas.openxmlformats.org/officeDocument/2006/relationships/image" Target="../media/image326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16" Type="http://schemas.openxmlformats.org/officeDocument/2006/relationships/image" Target="../media/image316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71" Type="http://schemas.openxmlformats.org/officeDocument/2006/relationships/image" Target="../media/image271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17" Type="http://schemas.openxmlformats.org/officeDocument/2006/relationships/image" Target="../media/image31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jpg"/><Relationship Id="rId235" Type="http://schemas.openxmlformats.org/officeDocument/2006/relationships/image" Target="../media/image235.jpg"/><Relationship Id="rId251" Type="http://schemas.openxmlformats.org/officeDocument/2006/relationships/image" Target="../media/image251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2" Type="http://schemas.openxmlformats.org/officeDocument/2006/relationships/image" Target="../media/image302.jpg"/><Relationship Id="rId307" Type="http://schemas.openxmlformats.org/officeDocument/2006/relationships/image" Target="../media/image307.jpg"/><Relationship Id="rId323" Type="http://schemas.openxmlformats.org/officeDocument/2006/relationships/image" Target="../media/image323.jpg"/><Relationship Id="rId328" Type="http://schemas.openxmlformats.org/officeDocument/2006/relationships/image" Target="../media/image32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241" Type="http://schemas.openxmlformats.org/officeDocument/2006/relationships/image" Target="../media/image241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313" Type="http://schemas.openxmlformats.org/officeDocument/2006/relationships/image" Target="../media/image313.jpg"/><Relationship Id="rId318" Type="http://schemas.openxmlformats.org/officeDocument/2006/relationships/image" Target="../media/image318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329" Type="http://schemas.openxmlformats.org/officeDocument/2006/relationships/image" Target="../media/image329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</xdr:row>
      <xdr:rowOff>190500</xdr:rowOff>
    </xdr:from>
    <xdr:to>
      <xdr:col>3</xdr:col>
      <xdr:colOff>981075</xdr:colOff>
      <xdr:row>1</xdr:row>
      <xdr:rowOff>666750</xdr:rowOff>
    </xdr:to>
    <xdr:pic>
      <xdr:nvPicPr>
        <xdr:cNvPr id="2" name="863091-50-7_1_200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</xdr:row>
      <xdr:rowOff>190500</xdr:rowOff>
    </xdr:from>
    <xdr:to>
      <xdr:col>3</xdr:col>
      <xdr:colOff>981075</xdr:colOff>
      <xdr:row>2</xdr:row>
      <xdr:rowOff>666750</xdr:rowOff>
    </xdr:to>
    <xdr:pic>
      <xdr:nvPicPr>
        <xdr:cNvPr id="3" name="863231-60-10_1_20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</xdr:row>
      <xdr:rowOff>190500</xdr:rowOff>
    </xdr:from>
    <xdr:to>
      <xdr:col>3</xdr:col>
      <xdr:colOff>981075</xdr:colOff>
      <xdr:row>3</xdr:row>
      <xdr:rowOff>666750</xdr:rowOff>
    </xdr:to>
    <xdr:pic>
      <xdr:nvPicPr>
        <xdr:cNvPr id="4" name="863231-60-18_1_20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4</xdr:row>
      <xdr:rowOff>190500</xdr:rowOff>
    </xdr:from>
    <xdr:to>
      <xdr:col>3</xdr:col>
      <xdr:colOff>981075</xdr:colOff>
      <xdr:row>4</xdr:row>
      <xdr:rowOff>666750</xdr:rowOff>
    </xdr:to>
    <xdr:pic>
      <xdr:nvPicPr>
        <xdr:cNvPr id="5" name="863231-60-3_1_200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5</xdr:row>
      <xdr:rowOff>190500</xdr:rowOff>
    </xdr:from>
    <xdr:to>
      <xdr:col>3</xdr:col>
      <xdr:colOff>981075</xdr:colOff>
      <xdr:row>5</xdr:row>
      <xdr:rowOff>666750</xdr:rowOff>
    </xdr:to>
    <xdr:pic>
      <xdr:nvPicPr>
        <xdr:cNvPr id="6" name="863231-60-5_1_200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6</xdr:row>
      <xdr:rowOff>190500</xdr:rowOff>
    </xdr:from>
    <xdr:to>
      <xdr:col>3</xdr:col>
      <xdr:colOff>981075</xdr:colOff>
      <xdr:row>6</xdr:row>
      <xdr:rowOff>666750</xdr:rowOff>
    </xdr:to>
    <xdr:pic>
      <xdr:nvPicPr>
        <xdr:cNvPr id="7" name="863231-60-7_1_200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7</xdr:row>
      <xdr:rowOff>190500</xdr:rowOff>
    </xdr:from>
    <xdr:to>
      <xdr:col>3</xdr:col>
      <xdr:colOff>981075</xdr:colOff>
      <xdr:row>7</xdr:row>
      <xdr:rowOff>666750</xdr:rowOff>
    </xdr:to>
    <xdr:pic>
      <xdr:nvPicPr>
        <xdr:cNvPr id="8" name="863241-60-10_1_200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8</xdr:row>
      <xdr:rowOff>190500</xdr:rowOff>
    </xdr:from>
    <xdr:to>
      <xdr:col>3</xdr:col>
      <xdr:colOff>981075</xdr:colOff>
      <xdr:row>8</xdr:row>
      <xdr:rowOff>666750</xdr:rowOff>
    </xdr:to>
    <xdr:pic>
      <xdr:nvPicPr>
        <xdr:cNvPr id="9" name="863241-60-12_1_200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9</xdr:row>
      <xdr:rowOff>190500</xdr:rowOff>
    </xdr:from>
    <xdr:to>
      <xdr:col>3</xdr:col>
      <xdr:colOff>981075</xdr:colOff>
      <xdr:row>9</xdr:row>
      <xdr:rowOff>666750</xdr:rowOff>
    </xdr:to>
    <xdr:pic>
      <xdr:nvPicPr>
        <xdr:cNvPr id="10" name="863281-60-10_1_200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10</xdr:row>
      <xdr:rowOff>190500</xdr:rowOff>
    </xdr:from>
    <xdr:to>
      <xdr:col>3</xdr:col>
      <xdr:colOff>981075</xdr:colOff>
      <xdr:row>10</xdr:row>
      <xdr:rowOff>666750</xdr:rowOff>
    </xdr:to>
    <xdr:pic>
      <xdr:nvPicPr>
        <xdr:cNvPr id="11" name="863281-60-11_1_20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11</xdr:row>
      <xdr:rowOff>190500</xdr:rowOff>
    </xdr:from>
    <xdr:to>
      <xdr:col>3</xdr:col>
      <xdr:colOff>981075</xdr:colOff>
      <xdr:row>11</xdr:row>
      <xdr:rowOff>666750</xdr:rowOff>
    </xdr:to>
    <xdr:pic>
      <xdr:nvPicPr>
        <xdr:cNvPr id="12" name="863281-60-12_1_200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12</xdr:row>
      <xdr:rowOff>190500</xdr:rowOff>
    </xdr:from>
    <xdr:to>
      <xdr:col>3</xdr:col>
      <xdr:colOff>981075</xdr:colOff>
      <xdr:row>12</xdr:row>
      <xdr:rowOff>666750</xdr:rowOff>
    </xdr:to>
    <xdr:pic>
      <xdr:nvPicPr>
        <xdr:cNvPr id="13" name="863281-60-3_1_200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13</xdr:row>
      <xdr:rowOff>190500</xdr:rowOff>
    </xdr:from>
    <xdr:to>
      <xdr:col>3</xdr:col>
      <xdr:colOff>981075</xdr:colOff>
      <xdr:row>13</xdr:row>
      <xdr:rowOff>666750</xdr:rowOff>
    </xdr:to>
    <xdr:pic>
      <xdr:nvPicPr>
        <xdr:cNvPr id="14" name="863281-60-4_1_200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14</xdr:row>
      <xdr:rowOff>190500</xdr:rowOff>
    </xdr:from>
    <xdr:to>
      <xdr:col>3</xdr:col>
      <xdr:colOff>981075</xdr:colOff>
      <xdr:row>14</xdr:row>
      <xdr:rowOff>666750</xdr:rowOff>
    </xdr:to>
    <xdr:pic>
      <xdr:nvPicPr>
        <xdr:cNvPr id="15" name="863281-60-62_1_200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15</xdr:row>
      <xdr:rowOff>190500</xdr:rowOff>
    </xdr:from>
    <xdr:to>
      <xdr:col>3</xdr:col>
      <xdr:colOff>981075</xdr:colOff>
      <xdr:row>15</xdr:row>
      <xdr:rowOff>666750</xdr:rowOff>
    </xdr:to>
    <xdr:pic>
      <xdr:nvPicPr>
        <xdr:cNvPr id="16" name="863311-60-12_1_200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16</xdr:row>
      <xdr:rowOff>190500</xdr:rowOff>
    </xdr:from>
    <xdr:to>
      <xdr:col>3</xdr:col>
      <xdr:colOff>981075</xdr:colOff>
      <xdr:row>16</xdr:row>
      <xdr:rowOff>666750</xdr:rowOff>
    </xdr:to>
    <xdr:pic>
      <xdr:nvPicPr>
        <xdr:cNvPr id="17" name="863311-60-122_1_200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17</xdr:row>
      <xdr:rowOff>190500</xdr:rowOff>
    </xdr:from>
    <xdr:to>
      <xdr:col>3</xdr:col>
      <xdr:colOff>981075</xdr:colOff>
      <xdr:row>17</xdr:row>
      <xdr:rowOff>666750</xdr:rowOff>
    </xdr:to>
    <xdr:pic>
      <xdr:nvPicPr>
        <xdr:cNvPr id="18" name="863321-60-10_1_200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18</xdr:row>
      <xdr:rowOff>190500</xdr:rowOff>
    </xdr:from>
    <xdr:to>
      <xdr:col>3</xdr:col>
      <xdr:colOff>981075</xdr:colOff>
      <xdr:row>18</xdr:row>
      <xdr:rowOff>666750</xdr:rowOff>
    </xdr:to>
    <xdr:pic>
      <xdr:nvPicPr>
        <xdr:cNvPr id="19" name="863321-60-3_1_200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19</xdr:row>
      <xdr:rowOff>190500</xdr:rowOff>
    </xdr:from>
    <xdr:to>
      <xdr:col>3</xdr:col>
      <xdr:colOff>981075</xdr:colOff>
      <xdr:row>19</xdr:row>
      <xdr:rowOff>666750</xdr:rowOff>
    </xdr:to>
    <xdr:pic>
      <xdr:nvPicPr>
        <xdr:cNvPr id="20" name="863321-60-8_1_200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20</xdr:row>
      <xdr:rowOff>190500</xdr:rowOff>
    </xdr:from>
    <xdr:to>
      <xdr:col>3</xdr:col>
      <xdr:colOff>981075</xdr:colOff>
      <xdr:row>20</xdr:row>
      <xdr:rowOff>666750</xdr:rowOff>
    </xdr:to>
    <xdr:pic>
      <xdr:nvPicPr>
        <xdr:cNvPr id="21" name="863381-60-8_1_20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21</xdr:row>
      <xdr:rowOff>190500</xdr:rowOff>
    </xdr:from>
    <xdr:to>
      <xdr:col>3</xdr:col>
      <xdr:colOff>981075</xdr:colOff>
      <xdr:row>21</xdr:row>
      <xdr:rowOff>666750</xdr:rowOff>
    </xdr:to>
    <xdr:pic>
      <xdr:nvPicPr>
        <xdr:cNvPr id="22" name="863441-60-3_1_200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22</xdr:row>
      <xdr:rowOff>190500</xdr:rowOff>
    </xdr:from>
    <xdr:to>
      <xdr:col>3</xdr:col>
      <xdr:colOff>981075</xdr:colOff>
      <xdr:row>22</xdr:row>
      <xdr:rowOff>666750</xdr:rowOff>
    </xdr:to>
    <xdr:pic>
      <xdr:nvPicPr>
        <xdr:cNvPr id="23" name="863500-50-5_1_200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23</xdr:row>
      <xdr:rowOff>190500</xdr:rowOff>
    </xdr:from>
    <xdr:to>
      <xdr:col>3</xdr:col>
      <xdr:colOff>981075</xdr:colOff>
      <xdr:row>23</xdr:row>
      <xdr:rowOff>666750</xdr:rowOff>
    </xdr:to>
    <xdr:pic>
      <xdr:nvPicPr>
        <xdr:cNvPr id="24" name="863500-60-17_1_200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24</xdr:row>
      <xdr:rowOff>190500</xdr:rowOff>
    </xdr:from>
    <xdr:to>
      <xdr:col>3</xdr:col>
      <xdr:colOff>542925</xdr:colOff>
      <xdr:row>24</xdr:row>
      <xdr:rowOff>666750</xdr:rowOff>
    </xdr:to>
    <xdr:pic>
      <xdr:nvPicPr>
        <xdr:cNvPr id="25" name="863590-50-7_1_200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25</xdr:row>
      <xdr:rowOff>190500</xdr:rowOff>
    </xdr:from>
    <xdr:to>
      <xdr:col>3</xdr:col>
      <xdr:colOff>666750</xdr:colOff>
      <xdr:row>25</xdr:row>
      <xdr:rowOff>666750</xdr:rowOff>
    </xdr:to>
    <xdr:pic>
      <xdr:nvPicPr>
        <xdr:cNvPr id="26" name="863640-50-5_1_200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26</xdr:row>
      <xdr:rowOff>190500</xdr:rowOff>
    </xdr:from>
    <xdr:to>
      <xdr:col>3</xdr:col>
      <xdr:colOff>428625</xdr:colOff>
      <xdr:row>26</xdr:row>
      <xdr:rowOff>666750</xdr:rowOff>
    </xdr:to>
    <xdr:pic>
      <xdr:nvPicPr>
        <xdr:cNvPr id="27" name="863640-50-8_1_200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27</xdr:row>
      <xdr:rowOff>190500</xdr:rowOff>
    </xdr:from>
    <xdr:to>
      <xdr:col>3</xdr:col>
      <xdr:colOff>409575</xdr:colOff>
      <xdr:row>27</xdr:row>
      <xdr:rowOff>666750</xdr:rowOff>
    </xdr:to>
    <xdr:pic>
      <xdr:nvPicPr>
        <xdr:cNvPr id="28" name="863650-50-8_1_200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28</xdr:row>
      <xdr:rowOff>190500</xdr:rowOff>
    </xdr:from>
    <xdr:to>
      <xdr:col>3</xdr:col>
      <xdr:colOff>666750</xdr:colOff>
      <xdr:row>28</xdr:row>
      <xdr:rowOff>666750</xdr:rowOff>
    </xdr:to>
    <xdr:pic>
      <xdr:nvPicPr>
        <xdr:cNvPr id="29" name="863670-50-8_1_200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29</xdr:row>
      <xdr:rowOff>190500</xdr:rowOff>
    </xdr:from>
    <xdr:to>
      <xdr:col>3</xdr:col>
      <xdr:colOff>542925</xdr:colOff>
      <xdr:row>29</xdr:row>
      <xdr:rowOff>666750</xdr:rowOff>
    </xdr:to>
    <xdr:pic>
      <xdr:nvPicPr>
        <xdr:cNvPr id="30" name="863680-60-8_1_200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30</xdr:row>
      <xdr:rowOff>190500</xdr:rowOff>
    </xdr:from>
    <xdr:to>
      <xdr:col>3</xdr:col>
      <xdr:colOff>571500</xdr:colOff>
      <xdr:row>30</xdr:row>
      <xdr:rowOff>666750</xdr:rowOff>
    </xdr:to>
    <xdr:pic>
      <xdr:nvPicPr>
        <xdr:cNvPr id="31" name="863700-50-13_1_20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31</xdr:row>
      <xdr:rowOff>190500</xdr:rowOff>
    </xdr:from>
    <xdr:to>
      <xdr:col>3</xdr:col>
      <xdr:colOff>828675</xdr:colOff>
      <xdr:row>31</xdr:row>
      <xdr:rowOff>666750</xdr:rowOff>
    </xdr:to>
    <xdr:pic>
      <xdr:nvPicPr>
        <xdr:cNvPr id="32" name="863710-50-13_1_200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32</xdr:row>
      <xdr:rowOff>190500</xdr:rowOff>
    </xdr:from>
    <xdr:to>
      <xdr:col>3</xdr:col>
      <xdr:colOff>542925</xdr:colOff>
      <xdr:row>32</xdr:row>
      <xdr:rowOff>666750</xdr:rowOff>
    </xdr:to>
    <xdr:pic>
      <xdr:nvPicPr>
        <xdr:cNvPr id="33" name="863720-60-12_1_200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33</xdr:row>
      <xdr:rowOff>190500</xdr:rowOff>
    </xdr:from>
    <xdr:to>
      <xdr:col>3</xdr:col>
      <xdr:colOff>542925</xdr:colOff>
      <xdr:row>33</xdr:row>
      <xdr:rowOff>666750</xdr:rowOff>
    </xdr:to>
    <xdr:pic>
      <xdr:nvPicPr>
        <xdr:cNvPr id="34" name="863730-60-12_1_200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34</xdr:row>
      <xdr:rowOff>190500</xdr:rowOff>
    </xdr:from>
    <xdr:to>
      <xdr:col>3</xdr:col>
      <xdr:colOff>981075</xdr:colOff>
      <xdr:row>34</xdr:row>
      <xdr:rowOff>666750</xdr:rowOff>
    </xdr:to>
    <xdr:pic>
      <xdr:nvPicPr>
        <xdr:cNvPr id="35" name="864280-50-5_1_200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35</xdr:row>
      <xdr:rowOff>190500</xdr:rowOff>
    </xdr:from>
    <xdr:to>
      <xdr:col>3</xdr:col>
      <xdr:colOff>981075</xdr:colOff>
      <xdr:row>35</xdr:row>
      <xdr:rowOff>666750</xdr:rowOff>
    </xdr:to>
    <xdr:pic>
      <xdr:nvPicPr>
        <xdr:cNvPr id="36" name="864280-60-17_1_200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36</xdr:row>
      <xdr:rowOff>190500</xdr:rowOff>
    </xdr:from>
    <xdr:to>
      <xdr:col>3</xdr:col>
      <xdr:colOff>981075</xdr:colOff>
      <xdr:row>36</xdr:row>
      <xdr:rowOff>666750</xdr:rowOff>
    </xdr:to>
    <xdr:pic>
      <xdr:nvPicPr>
        <xdr:cNvPr id="37" name="864290-50-3_1_200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37</xdr:row>
      <xdr:rowOff>190500</xdr:rowOff>
    </xdr:from>
    <xdr:to>
      <xdr:col>3</xdr:col>
      <xdr:colOff>981075</xdr:colOff>
      <xdr:row>37</xdr:row>
      <xdr:rowOff>666750</xdr:rowOff>
    </xdr:to>
    <xdr:pic>
      <xdr:nvPicPr>
        <xdr:cNvPr id="38" name="864290-60-12_1_200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38</xdr:row>
      <xdr:rowOff>190500</xdr:rowOff>
    </xdr:from>
    <xdr:to>
      <xdr:col>3</xdr:col>
      <xdr:colOff>981075</xdr:colOff>
      <xdr:row>38</xdr:row>
      <xdr:rowOff>666750</xdr:rowOff>
    </xdr:to>
    <xdr:pic>
      <xdr:nvPicPr>
        <xdr:cNvPr id="39" name="868920-50-141_1_200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39</xdr:row>
      <xdr:rowOff>190500</xdr:rowOff>
    </xdr:from>
    <xdr:to>
      <xdr:col>3</xdr:col>
      <xdr:colOff>981075</xdr:colOff>
      <xdr:row>39</xdr:row>
      <xdr:rowOff>666750</xdr:rowOff>
    </xdr:to>
    <xdr:pic>
      <xdr:nvPicPr>
        <xdr:cNvPr id="40" name="869531-60-10_1_200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40</xdr:row>
      <xdr:rowOff>190500</xdr:rowOff>
    </xdr:from>
    <xdr:to>
      <xdr:col>3</xdr:col>
      <xdr:colOff>666750</xdr:colOff>
      <xdr:row>40</xdr:row>
      <xdr:rowOff>666750</xdr:rowOff>
    </xdr:to>
    <xdr:pic>
      <xdr:nvPicPr>
        <xdr:cNvPr id="41" name="870030-50-7_1_20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41</xdr:row>
      <xdr:rowOff>190500</xdr:rowOff>
    </xdr:from>
    <xdr:to>
      <xdr:col>3</xdr:col>
      <xdr:colOff>666750</xdr:colOff>
      <xdr:row>41</xdr:row>
      <xdr:rowOff>666750</xdr:rowOff>
    </xdr:to>
    <xdr:pic>
      <xdr:nvPicPr>
        <xdr:cNvPr id="42" name="870030-50-8_1_200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42</xdr:row>
      <xdr:rowOff>190500</xdr:rowOff>
    </xdr:from>
    <xdr:to>
      <xdr:col>3</xdr:col>
      <xdr:colOff>666750</xdr:colOff>
      <xdr:row>42</xdr:row>
      <xdr:rowOff>666750</xdr:rowOff>
    </xdr:to>
    <xdr:pic>
      <xdr:nvPicPr>
        <xdr:cNvPr id="43" name="870030-60-4_1_200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43</xdr:row>
      <xdr:rowOff>190500</xdr:rowOff>
    </xdr:from>
    <xdr:to>
      <xdr:col>3</xdr:col>
      <xdr:colOff>666750</xdr:colOff>
      <xdr:row>43</xdr:row>
      <xdr:rowOff>666750</xdr:rowOff>
    </xdr:to>
    <xdr:pic>
      <xdr:nvPicPr>
        <xdr:cNvPr id="44" name="870030-60-5_1_200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44</xdr:row>
      <xdr:rowOff>190500</xdr:rowOff>
    </xdr:from>
    <xdr:to>
      <xdr:col>3</xdr:col>
      <xdr:colOff>666750</xdr:colOff>
      <xdr:row>44</xdr:row>
      <xdr:rowOff>666750</xdr:rowOff>
    </xdr:to>
    <xdr:pic>
      <xdr:nvPicPr>
        <xdr:cNvPr id="45" name="870030-60-8_1_200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45</xdr:row>
      <xdr:rowOff>190500</xdr:rowOff>
    </xdr:from>
    <xdr:to>
      <xdr:col>3</xdr:col>
      <xdr:colOff>666750</xdr:colOff>
      <xdr:row>45</xdr:row>
      <xdr:rowOff>666750</xdr:rowOff>
    </xdr:to>
    <xdr:pic>
      <xdr:nvPicPr>
        <xdr:cNvPr id="46" name="870050-50-8_1_200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46</xdr:row>
      <xdr:rowOff>190500</xdr:rowOff>
    </xdr:from>
    <xdr:to>
      <xdr:col>3</xdr:col>
      <xdr:colOff>504825</xdr:colOff>
      <xdr:row>46</xdr:row>
      <xdr:rowOff>666750</xdr:rowOff>
    </xdr:to>
    <xdr:pic>
      <xdr:nvPicPr>
        <xdr:cNvPr id="47" name="870070-60-3_1_200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47</xdr:row>
      <xdr:rowOff>190500</xdr:rowOff>
    </xdr:from>
    <xdr:to>
      <xdr:col>3</xdr:col>
      <xdr:colOff>981075</xdr:colOff>
      <xdr:row>47</xdr:row>
      <xdr:rowOff>666750</xdr:rowOff>
    </xdr:to>
    <xdr:pic>
      <xdr:nvPicPr>
        <xdr:cNvPr id="48" name="870120-50-16_1_200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48</xdr:row>
      <xdr:rowOff>190500</xdr:rowOff>
    </xdr:from>
    <xdr:to>
      <xdr:col>3</xdr:col>
      <xdr:colOff>666750</xdr:colOff>
      <xdr:row>48</xdr:row>
      <xdr:rowOff>666750</xdr:rowOff>
    </xdr:to>
    <xdr:pic>
      <xdr:nvPicPr>
        <xdr:cNvPr id="49" name="871270-60-10_1_200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49</xdr:row>
      <xdr:rowOff>190500</xdr:rowOff>
    </xdr:from>
    <xdr:to>
      <xdr:col>3</xdr:col>
      <xdr:colOff>666750</xdr:colOff>
      <xdr:row>49</xdr:row>
      <xdr:rowOff>666750</xdr:rowOff>
    </xdr:to>
    <xdr:pic>
      <xdr:nvPicPr>
        <xdr:cNvPr id="50" name="871270-60-8_1_200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50</xdr:row>
      <xdr:rowOff>190500</xdr:rowOff>
    </xdr:from>
    <xdr:to>
      <xdr:col>3</xdr:col>
      <xdr:colOff>666750</xdr:colOff>
      <xdr:row>50</xdr:row>
      <xdr:rowOff>666750</xdr:rowOff>
    </xdr:to>
    <xdr:pic>
      <xdr:nvPicPr>
        <xdr:cNvPr id="51" name="871280-60-10_1_200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51</xdr:row>
      <xdr:rowOff>190500</xdr:rowOff>
    </xdr:from>
    <xdr:to>
      <xdr:col>3</xdr:col>
      <xdr:colOff>666750</xdr:colOff>
      <xdr:row>51</xdr:row>
      <xdr:rowOff>666750</xdr:rowOff>
    </xdr:to>
    <xdr:pic>
      <xdr:nvPicPr>
        <xdr:cNvPr id="52" name="871280-60-121_1_200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52</xdr:row>
      <xdr:rowOff>190500</xdr:rowOff>
    </xdr:from>
    <xdr:to>
      <xdr:col>3</xdr:col>
      <xdr:colOff>666750</xdr:colOff>
      <xdr:row>52</xdr:row>
      <xdr:rowOff>666750</xdr:rowOff>
    </xdr:to>
    <xdr:pic>
      <xdr:nvPicPr>
        <xdr:cNvPr id="53" name="871280-60-8_1_200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53</xdr:row>
      <xdr:rowOff>190500</xdr:rowOff>
    </xdr:from>
    <xdr:to>
      <xdr:col>3</xdr:col>
      <xdr:colOff>504825</xdr:colOff>
      <xdr:row>53</xdr:row>
      <xdr:rowOff>666750</xdr:rowOff>
    </xdr:to>
    <xdr:pic>
      <xdr:nvPicPr>
        <xdr:cNvPr id="54" name="863661-50-8_1_200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54</xdr:row>
      <xdr:rowOff>190500</xdr:rowOff>
    </xdr:from>
    <xdr:to>
      <xdr:col>3</xdr:col>
      <xdr:colOff>666750</xdr:colOff>
      <xdr:row>54</xdr:row>
      <xdr:rowOff>666750</xdr:rowOff>
    </xdr:to>
    <xdr:pic>
      <xdr:nvPicPr>
        <xdr:cNvPr id="55" name="863661-60-5_1_200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55</xdr:row>
      <xdr:rowOff>190500</xdr:rowOff>
    </xdr:from>
    <xdr:to>
      <xdr:col>3</xdr:col>
      <xdr:colOff>504825</xdr:colOff>
      <xdr:row>55</xdr:row>
      <xdr:rowOff>666750</xdr:rowOff>
    </xdr:to>
    <xdr:pic>
      <xdr:nvPicPr>
        <xdr:cNvPr id="56" name="864230-60-8_1_200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56</xdr:row>
      <xdr:rowOff>190500</xdr:rowOff>
    </xdr:from>
    <xdr:to>
      <xdr:col>3</xdr:col>
      <xdr:colOff>666750</xdr:colOff>
      <xdr:row>56</xdr:row>
      <xdr:rowOff>666750</xdr:rowOff>
    </xdr:to>
    <xdr:pic>
      <xdr:nvPicPr>
        <xdr:cNvPr id="57" name="870001-60-8_2_200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57</xdr:row>
      <xdr:rowOff>190500</xdr:rowOff>
    </xdr:from>
    <xdr:to>
      <xdr:col>3</xdr:col>
      <xdr:colOff>981075</xdr:colOff>
      <xdr:row>57</xdr:row>
      <xdr:rowOff>666750</xdr:rowOff>
    </xdr:to>
    <xdr:pic>
      <xdr:nvPicPr>
        <xdr:cNvPr id="58" name="863312-60-62_1_200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58</xdr:row>
      <xdr:rowOff>190500</xdr:rowOff>
    </xdr:from>
    <xdr:to>
      <xdr:col>3</xdr:col>
      <xdr:colOff>981075</xdr:colOff>
      <xdr:row>58</xdr:row>
      <xdr:rowOff>666750</xdr:rowOff>
    </xdr:to>
    <xdr:pic>
      <xdr:nvPicPr>
        <xdr:cNvPr id="59" name="863312-60-8_1_200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59</xdr:row>
      <xdr:rowOff>190500</xdr:rowOff>
    </xdr:from>
    <xdr:to>
      <xdr:col>3</xdr:col>
      <xdr:colOff>981075</xdr:colOff>
      <xdr:row>59</xdr:row>
      <xdr:rowOff>666750</xdr:rowOff>
    </xdr:to>
    <xdr:pic>
      <xdr:nvPicPr>
        <xdr:cNvPr id="60" name="863442-60-10_1_200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60</xdr:row>
      <xdr:rowOff>190500</xdr:rowOff>
    </xdr:from>
    <xdr:to>
      <xdr:col>3</xdr:col>
      <xdr:colOff>981075</xdr:colOff>
      <xdr:row>60</xdr:row>
      <xdr:rowOff>666750</xdr:rowOff>
    </xdr:to>
    <xdr:pic>
      <xdr:nvPicPr>
        <xdr:cNvPr id="61" name="863462-60-5_1_200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61</xdr:row>
      <xdr:rowOff>190500</xdr:rowOff>
    </xdr:from>
    <xdr:to>
      <xdr:col>3</xdr:col>
      <xdr:colOff>981075</xdr:colOff>
      <xdr:row>61</xdr:row>
      <xdr:rowOff>666750</xdr:rowOff>
    </xdr:to>
    <xdr:pic>
      <xdr:nvPicPr>
        <xdr:cNvPr id="62" name="863462-60-7_1_200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62</xdr:row>
      <xdr:rowOff>190500</xdr:rowOff>
    </xdr:from>
    <xdr:to>
      <xdr:col>3</xdr:col>
      <xdr:colOff>981075</xdr:colOff>
      <xdr:row>62</xdr:row>
      <xdr:rowOff>666750</xdr:rowOff>
    </xdr:to>
    <xdr:pic>
      <xdr:nvPicPr>
        <xdr:cNvPr id="63" name="863481-60-3_1_200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63</xdr:row>
      <xdr:rowOff>190500</xdr:rowOff>
    </xdr:from>
    <xdr:to>
      <xdr:col>3</xdr:col>
      <xdr:colOff>981075</xdr:colOff>
      <xdr:row>63</xdr:row>
      <xdr:rowOff>666750</xdr:rowOff>
    </xdr:to>
    <xdr:pic>
      <xdr:nvPicPr>
        <xdr:cNvPr id="64" name="869742-60-12_1_200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64</xdr:row>
      <xdr:rowOff>190500</xdr:rowOff>
    </xdr:from>
    <xdr:to>
      <xdr:col>3</xdr:col>
      <xdr:colOff>981075</xdr:colOff>
      <xdr:row>64</xdr:row>
      <xdr:rowOff>666750</xdr:rowOff>
    </xdr:to>
    <xdr:pic>
      <xdr:nvPicPr>
        <xdr:cNvPr id="65" name="881130-60-8_1_200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65</xdr:row>
      <xdr:rowOff>190500</xdr:rowOff>
    </xdr:from>
    <xdr:to>
      <xdr:col>3</xdr:col>
      <xdr:colOff>981075</xdr:colOff>
      <xdr:row>65</xdr:row>
      <xdr:rowOff>666750</xdr:rowOff>
    </xdr:to>
    <xdr:pic>
      <xdr:nvPicPr>
        <xdr:cNvPr id="66" name="881161-60-11_1_200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66</xdr:row>
      <xdr:rowOff>190500</xdr:rowOff>
    </xdr:from>
    <xdr:to>
      <xdr:col>3</xdr:col>
      <xdr:colOff>981075</xdr:colOff>
      <xdr:row>66</xdr:row>
      <xdr:rowOff>666750</xdr:rowOff>
    </xdr:to>
    <xdr:pic>
      <xdr:nvPicPr>
        <xdr:cNvPr id="67" name="881210-50-16_1_200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67</xdr:row>
      <xdr:rowOff>190500</xdr:rowOff>
    </xdr:from>
    <xdr:to>
      <xdr:col>3</xdr:col>
      <xdr:colOff>981075</xdr:colOff>
      <xdr:row>67</xdr:row>
      <xdr:rowOff>666750</xdr:rowOff>
    </xdr:to>
    <xdr:pic>
      <xdr:nvPicPr>
        <xdr:cNvPr id="68" name="881260-50-3_1_200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68</xdr:row>
      <xdr:rowOff>190500</xdr:rowOff>
    </xdr:from>
    <xdr:to>
      <xdr:col>3</xdr:col>
      <xdr:colOff>981075</xdr:colOff>
      <xdr:row>68</xdr:row>
      <xdr:rowOff>666750</xdr:rowOff>
    </xdr:to>
    <xdr:pic>
      <xdr:nvPicPr>
        <xdr:cNvPr id="69" name="881450-50-8_1_200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69</xdr:row>
      <xdr:rowOff>190500</xdr:rowOff>
    </xdr:from>
    <xdr:to>
      <xdr:col>3</xdr:col>
      <xdr:colOff>981075</xdr:colOff>
      <xdr:row>69</xdr:row>
      <xdr:rowOff>666750</xdr:rowOff>
    </xdr:to>
    <xdr:pic>
      <xdr:nvPicPr>
        <xdr:cNvPr id="70" name="881470-50-131_1_200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70</xdr:row>
      <xdr:rowOff>190500</xdr:rowOff>
    </xdr:from>
    <xdr:to>
      <xdr:col>3</xdr:col>
      <xdr:colOff>571500</xdr:colOff>
      <xdr:row>70</xdr:row>
      <xdr:rowOff>666750</xdr:rowOff>
    </xdr:to>
    <xdr:pic>
      <xdr:nvPicPr>
        <xdr:cNvPr id="71" name="882260-50-61_1_20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71</xdr:row>
      <xdr:rowOff>190500</xdr:rowOff>
    </xdr:from>
    <xdr:to>
      <xdr:col>3</xdr:col>
      <xdr:colOff>571500</xdr:colOff>
      <xdr:row>71</xdr:row>
      <xdr:rowOff>666750</xdr:rowOff>
    </xdr:to>
    <xdr:pic>
      <xdr:nvPicPr>
        <xdr:cNvPr id="72" name="882260-50-8_1_200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72</xdr:row>
      <xdr:rowOff>190500</xdr:rowOff>
    </xdr:from>
    <xdr:to>
      <xdr:col>3</xdr:col>
      <xdr:colOff>504825</xdr:colOff>
      <xdr:row>72</xdr:row>
      <xdr:rowOff>666750</xdr:rowOff>
    </xdr:to>
    <xdr:pic>
      <xdr:nvPicPr>
        <xdr:cNvPr id="73" name="882260-60-8_1_200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73</xdr:row>
      <xdr:rowOff>190500</xdr:rowOff>
    </xdr:from>
    <xdr:to>
      <xdr:col>3</xdr:col>
      <xdr:colOff>504825</xdr:colOff>
      <xdr:row>73</xdr:row>
      <xdr:rowOff>666750</xdr:rowOff>
    </xdr:to>
    <xdr:pic>
      <xdr:nvPicPr>
        <xdr:cNvPr id="74" name="882340-50-12_1_200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74</xdr:row>
      <xdr:rowOff>190500</xdr:rowOff>
    </xdr:from>
    <xdr:to>
      <xdr:col>3</xdr:col>
      <xdr:colOff>542925</xdr:colOff>
      <xdr:row>74</xdr:row>
      <xdr:rowOff>666750</xdr:rowOff>
    </xdr:to>
    <xdr:pic>
      <xdr:nvPicPr>
        <xdr:cNvPr id="75" name="882340-50-8_1_200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75</xdr:row>
      <xdr:rowOff>190500</xdr:rowOff>
    </xdr:from>
    <xdr:to>
      <xdr:col>3</xdr:col>
      <xdr:colOff>495300</xdr:colOff>
      <xdr:row>75</xdr:row>
      <xdr:rowOff>666750</xdr:rowOff>
    </xdr:to>
    <xdr:pic>
      <xdr:nvPicPr>
        <xdr:cNvPr id="76" name="882340-60-8_1_200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77</xdr:row>
      <xdr:rowOff>190500</xdr:rowOff>
    </xdr:from>
    <xdr:to>
      <xdr:col>3</xdr:col>
      <xdr:colOff>981075</xdr:colOff>
      <xdr:row>77</xdr:row>
      <xdr:rowOff>666750</xdr:rowOff>
    </xdr:to>
    <xdr:pic>
      <xdr:nvPicPr>
        <xdr:cNvPr id="77" name="881210-50-162_1_200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78</xdr:row>
      <xdr:rowOff>190500</xdr:rowOff>
    </xdr:from>
    <xdr:to>
      <xdr:col>3</xdr:col>
      <xdr:colOff>981075</xdr:colOff>
      <xdr:row>78</xdr:row>
      <xdr:rowOff>666750</xdr:rowOff>
    </xdr:to>
    <xdr:pic>
      <xdr:nvPicPr>
        <xdr:cNvPr id="78" name="863233-50-3_1_200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79</xdr:row>
      <xdr:rowOff>190500</xdr:rowOff>
    </xdr:from>
    <xdr:to>
      <xdr:col>3</xdr:col>
      <xdr:colOff>981075</xdr:colOff>
      <xdr:row>79</xdr:row>
      <xdr:rowOff>666750</xdr:rowOff>
    </xdr:to>
    <xdr:pic>
      <xdr:nvPicPr>
        <xdr:cNvPr id="79" name="885650-60-8_1_200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80</xdr:row>
      <xdr:rowOff>190500</xdr:rowOff>
    </xdr:from>
    <xdr:to>
      <xdr:col>3</xdr:col>
      <xdr:colOff>981075</xdr:colOff>
      <xdr:row>80</xdr:row>
      <xdr:rowOff>666750</xdr:rowOff>
    </xdr:to>
    <xdr:pic>
      <xdr:nvPicPr>
        <xdr:cNvPr id="80" name="863231-60-122_1_200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81</xdr:row>
      <xdr:rowOff>190500</xdr:rowOff>
    </xdr:from>
    <xdr:to>
      <xdr:col>3</xdr:col>
      <xdr:colOff>981075</xdr:colOff>
      <xdr:row>81</xdr:row>
      <xdr:rowOff>666750</xdr:rowOff>
    </xdr:to>
    <xdr:pic>
      <xdr:nvPicPr>
        <xdr:cNvPr id="81" name="863231-60-33_1_200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82</xdr:row>
      <xdr:rowOff>190500</xdr:rowOff>
    </xdr:from>
    <xdr:to>
      <xdr:col>3</xdr:col>
      <xdr:colOff>981075</xdr:colOff>
      <xdr:row>82</xdr:row>
      <xdr:rowOff>666750</xdr:rowOff>
    </xdr:to>
    <xdr:pic>
      <xdr:nvPicPr>
        <xdr:cNvPr id="82" name="863311-60-3_1_200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83</xdr:row>
      <xdr:rowOff>190500</xdr:rowOff>
    </xdr:from>
    <xdr:to>
      <xdr:col>3</xdr:col>
      <xdr:colOff>981075</xdr:colOff>
      <xdr:row>83</xdr:row>
      <xdr:rowOff>666750</xdr:rowOff>
    </xdr:to>
    <xdr:pic>
      <xdr:nvPicPr>
        <xdr:cNvPr id="83" name="863082-60-8_1_200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84</xdr:row>
      <xdr:rowOff>190500</xdr:rowOff>
    </xdr:from>
    <xdr:to>
      <xdr:col>3</xdr:col>
      <xdr:colOff>981075</xdr:colOff>
      <xdr:row>84</xdr:row>
      <xdr:rowOff>666750</xdr:rowOff>
    </xdr:to>
    <xdr:pic>
      <xdr:nvPicPr>
        <xdr:cNvPr id="84" name="863122-60-121_1_200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85</xdr:row>
      <xdr:rowOff>190500</xdr:rowOff>
    </xdr:from>
    <xdr:to>
      <xdr:col>3</xdr:col>
      <xdr:colOff>981075</xdr:colOff>
      <xdr:row>85</xdr:row>
      <xdr:rowOff>666750</xdr:rowOff>
    </xdr:to>
    <xdr:pic>
      <xdr:nvPicPr>
        <xdr:cNvPr id="85" name="863122-60-32_1_200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86</xdr:row>
      <xdr:rowOff>190500</xdr:rowOff>
    </xdr:from>
    <xdr:to>
      <xdr:col>3</xdr:col>
      <xdr:colOff>981075</xdr:colOff>
      <xdr:row>86</xdr:row>
      <xdr:rowOff>666750</xdr:rowOff>
    </xdr:to>
    <xdr:pic>
      <xdr:nvPicPr>
        <xdr:cNvPr id="86" name="881161-60-3_1_200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87</xdr:row>
      <xdr:rowOff>190500</xdr:rowOff>
    </xdr:from>
    <xdr:to>
      <xdr:col>3</xdr:col>
      <xdr:colOff>981075</xdr:colOff>
      <xdr:row>87</xdr:row>
      <xdr:rowOff>666750</xdr:rowOff>
    </xdr:to>
    <xdr:pic>
      <xdr:nvPicPr>
        <xdr:cNvPr id="87" name="881161-60-31_1_200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88</xdr:row>
      <xdr:rowOff>190500</xdr:rowOff>
    </xdr:from>
    <xdr:to>
      <xdr:col>3</xdr:col>
      <xdr:colOff>981075</xdr:colOff>
      <xdr:row>88</xdr:row>
      <xdr:rowOff>666750</xdr:rowOff>
    </xdr:to>
    <xdr:pic>
      <xdr:nvPicPr>
        <xdr:cNvPr id="88" name="863463-50-5_1_200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89</xdr:row>
      <xdr:rowOff>190500</xdr:rowOff>
    </xdr:from>
    <xdr:to>
      <xdr:col>3</xdr:col>
      <xdr:colOff>981075</xdr:colOff>
      <xdr:row>89</xdr:row>
      <xdr:rowOff>666750</xdr:rowOff>
    </xdr:to>
    <xdr:pic>
      <xdr:nvPicPr>
        <xdr:cNvPr id="89" name="863463-50-8_1_200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90</xdr:row>
      <xdr:rowOff>190500</xdr:rowOff>
    </xdr:from>
    <xdr:to>
      <xdr:col>3</xdr:col>
      <xdr:colOff>981075</xdr:colOff>
      <xdr:row>90</xdr:row>
      <xdr:rowOff>666750</xdr:rowOff>
    </xdr:to>
    <xdr:pic>
      <xdr:nvPicPr>
        <xdr:cNvPr id="90" name="863463-60-7_1_200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91</xdr:row>
      <xdr:rowOff>190500</xdr:rowOff>
    </xdr:from>
    <xdr:to>
      <xdr:col>3</xdr:col>
      <xdr:colOff>981075</xdr:colOff>
      <xdr:row>91</xdr:row>
      <xdr:rowOff>666750</xdr:rowOff>
    </xdr:to>
    <xdr:pic>
      <xdr:nvPicPr>
        <xdr:cNvPr id="91" name="863463-60-8_1_20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92</xdr:row>
      <xdr:rowOff>190500</xdr:rowOff>
    </xdr:from>
    <xdr:to>
      <xdr:col>3</xdr:col>
      <xdr:colOff>533400</xdr:colOff>
      <xdr:row>92</xdr:row>
      <xdr:rowOff>666750</xdr:rowOff>
    </xdr:to>
    <xdr:pic>
      <xdr:nvPicPr>
        <xdr:cNvPr id="92" name="863591-60-4_1_200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93</xdr:row>
      <xdr:rowOff>190500</xdr:rowOff>
    </xdr:from>
    <xdr:to>
      <xdr:col>3</xdr:col>
      <xdr:colOff>542925</xdr:colOff>
      <xdr:row>93</xdr:row>
      <xdr:rowOff>666750</xdr:rowOff>
    </xdr:to>
    <xdr:pic>
      <xdr:nvPicPr>
        <xdr:cNvPr id="93" name="863591-60-6_1_200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94</xdr:row>
      <xdr:rowOff>190500</xdr:rowOff>
    </xdr:from>
    <xdr:to>
      <xdr:col>3</xdr:col>
      <xdr:colOff>504825</xdr:colOff>
      <xdr:row>94</xdr:row>
      <xdr:rowOff>666750</xdr:rowOff>
    </xdr:to>
    <xdr:pic>
      <xdr:nvPicPr>
        <xdr:cNvPr id="94" name="863611-50-8_1_200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95</xdr:row>
      <xdr:rowOff>190500</xdr:rowOff>
    </xdr:from>
    <xdr:to>
      <xdr:col>3</xdr:col>
      <xdr:colOff>647700</xdr:colOff>
      <xdr:row>95</xdr:row>
      <xdr:rowOff>666750</xdr:rowOff>
    </xdr:to>
    <xdr:pic>
      <xdr:nvPicPr>
        <xdr:cNvPr id="95" name="863611-60-5_1_200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96</xdr:row>
      <xdr:rowOff>190500</xdr:rowOff>
    </xdr:from>
    <xdr:to>
      <xdr:col>3</xdr:col>
      <xdr:colOff>504825</xdr:colOff>
      <xdr:row>96</xdr:row>
      <xdr:rowOff>666750</xdr:rowOff>
    </xdr:to>
    <xdr:pic>
      <xdr:nvPicPr>
        <xdr:cNvPr id="96" name="863611-60-8_1_200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97</xdr:row>
      <xdr:rowOff>190500</xdr:rowOff>
    </xdr:from>
    <xdr:to>
      <xdr:col>3</xdr:col>
      <xdr:colOff>504825</xdr:colOff>
      <xdr:row>97</xdr:row>
      <xdr:rowOff>666750</xdr:rowOff>
    </xdr:to>
    <xdr:pic>
      <xdr:nvPicPr>
        <xdr:cNvPr id="97" name="863631-50-8_1_200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98</xdr:row>
      <xdr:rowOff>190500</xdr:rowOff>
    </xdr:from>
    <xdr:to>
      <xdr:col>3</xdr:col>
      <xdr:colOff>504825</xdr:colOff>
      <xdr:row>98</xdr:row>
      <xdr:rowOff>666750</xdr:rowOff>
    </xdr:to>
    <xdr:pic>
      <xdr:nvPicPr>
        <xdr:cNvPr id="98" name="863641-50-4_1_200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99</xdr:row>
      <xdr:rowOff>190500</xdr:rowOff>
    </xdr:from>
    <xdr:to>
      <xdr:col>3</xdr:col>
      <xdr:colOff>981075</xdr:colOff>
      <xdr:row>99</xdr:row>
      <xdr:rowOff>666750</xdr:rowOff>
    </xdr:to>
    <xdr:pic>
      <xdr:nvPicPr>
        <xdr:cNvPr id="99" name="881210-60-16_1_200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100</xdr:row>
      <xdr:rowOff>190500</xdr:rowOff>
    </xdr:from>
    <xdr:to>
      <xdr:col>3</xdr:col>
      <xdr:colOff>981075</xdr:colOff>
      <xdr:row>100</xdr:row>
      <xdr:rowOff>666750</xdr:rowOff>
    </xdr:to>
    <xdr:pic>
      <xdr:nvPicPr>
        <xdr:cNvPr id="100" name="881621-60-3_1_200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101</xdr:row>
      <xdr:rowOff>190500</xdr:rowOff>
    </xdr:from>
    <xdr:to>
      <xdr:col>3</xdr:col>
      <xdr:colOff>981075</xdr:colOff>
      <xdr:row>101</xdr:row>
      <xdr:rowOff>666750</xdr:rowOff>
    </xdr:to>
    <xdr:pic>
      <xdr:nvPicPr>
        <xdr:cNvPr id="101" name="881631-50-13_1_200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102</xdr:row>
      <xdr:rowOff>190500</xdr:rowOff>
    </xdr:from>
    <xdr:to>
      <xdr:col>3</xdr:col>
      <xdr:colOff>981075</xdr:colOff>
      <xdr:row>102</xdr:row>
      <xdr:rowOff>666750</xdr:rowOff>
    </xdr:to>
    <xdr:pic>
      <xdr:nvPicPr>
        <xdr:cNvPr id="102" name="881631-60-31_1_200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103</xdr:row>
      <xdr:rowOff>190500</xdr:rowOff>
    </xdr:from>
    <xdr:to>
      <xdr:col>3</xdr:col>
      <xdr:colOff>981075</xdr:colOff>
      <xdr:row>103</xdr:row>
      <xdr:rowOff>666750</xdr:rowOff>
    </xdr:to>
    <xdr:pic>
      <xdr:nvPicPr>
        <xdr:cNvPr id="103" name="892640-50-3_1_200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104</xdr:row>
      <xdr:rowOff>190500</xdr:rowOff>
    </xdr:from>
    <xdr:to>
      <xdr:col>3</xdr:col>
      <xdr:colOff>981075</xdr:colOff>
      <xdr:row>104</xdr:row>
      <xdr:rowOff>666750</xdr:rowOff>
    </xdr:to>
    <xdr:pic>
      <xdr:nvPicPr>
        <xdr:cNvPr id="104" name="892640-60-3_1_200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105</xdr:row>
      <xdr:rowOff>190500</xdr:rowOff>
    </xdr:from>
    <xdr:to>
      <xdr:col>3</xdr:col>
      <xdr:colOff>981075</xdr:colOff>
      <xdr:row>105</xdr:row>
      <xdr:rowOff>666750</xdr:rowOff>
    </xdr:to>
    <xdr:pic>
      <xdr:nvPicPr>
        <xdr:cNvPr id="105" name="892650-50-10_1_200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106</xdr:row>
      <xdr:rowOff>190500</xdr:rowOff>
    </xdr:from>
    <xdr:to>
      <xdr:col>3</xdr:col>
      <xdr:colOff>981075</xdr:colOff>
      <xdr:row>106</xdr:row>
      <xdr:rowOff>666750</xdr:rowOff>
    </xdr:to>
    <xdr:pic>
      <xdr:nvPicPr>
        <xdr:cNvPr id="106" name="892650-50-4_1_200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107</xdr:row>
      <xdr:rowOff>190500</xdr:rowOff>
    </xdr:from>
    <xdr:to>
      <xdr:col>3</xdr:col>
      <xdr:colOff>981075</xdr:colOff>
      <xdr:row>107</xdr:row>
      <xdr:rowOff>666750</xdr:rowOff>
    </xdr:to>
    <xdr:pic>
      <xdr:nvPicPr>
        <xdr:cNvPr id="107" name="892650-60-4_1_200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108</xdr:row>
      <xdr:rowOff>190500</xdr:rowOff>
    </xdr:from>
    <xdr:to>
      <xdr:col>3</xdr:col>
      <xdr:colOff>981075</xdr:colOff>
      <xdr:row>108</xdr:row>
      <xdr:rowOff>666750</xdr:rowOff>
    </xdr:to>
    <xdr:pic>
      <xdr:nvPicPr>
        <xdr:cNvPr id="108" name="892650-60-8_1_200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109</xdr:row>
      <xdr:rowOff>190500</xdr:rowOff>
    </xdr:from>
    <xdr:to>
      <xdr:col>3</xdr:col>
      <xdr:colOff>981075</xdr:colOff>
      <xdr:row>109</xdr:row>
      <xdr:rowOff>666750</xdr:rowOff>
    </xdr:to>
    <xdr:pic>
      <xdr:nvPicPr>
        <xdr:cNvPr id="109" name="892670-50-3_1_200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110</xdr:row>
      <xdr:rowOff>190500</xdr:rowOff>
    </xdr:from>
    <xdr:to>
      <xdr:col>3</xdr:col>
      <xdr:colOff>981075</xdr:colOff>
      <xdr:row>110</xdr:row>
      <xdr:rowOff>666750</xdr:rowOff>
    </xdr:to>
    <xdr:pic>
      <xdr:nvPicPr>
        <xdr:cNvPr id="110" name="892780-50-17_1_200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111</xdr:row>
      <xdr:rowOff>190500</xdr:rowOff>
    </xdr:from>
    <xdr:to>
      <xdr:col>3</xdr:col>
      <xdr:colOff>981075</xdr:colOff>
      <xdr:row>111</xdr:row>
      <xdr:rowOff>666750</xdr:rowOff>
    </xdr:to>
    <xdr:pic>
      <xdr:nvPicPr>
        <xdr:cNvPr id="111" name="892780-60-4_1_200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112</xdr:row>
      <xdr:rowOff>190500</xdr:rowOff>
    </xdr:from>
    <xdr:to>
      <xdr:col>3</xdr:col>
      <xdr:colOff>504825</xdr:colOff>
      <xdr:row>112</xdr:row>
      <xdr:rowOff>666750</xdr:rowOff>
    </xdr:to>
    <xdr:pic>
      <xdr:nvPicPr>
        <xdr:cNvPr id="112" name="892850-50-8_1_200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113</xdr:row>
      <xdr:rowOff>190500</xdr:rowOff>
    </xdr:from>
    <xdr:to>
      <xdr:col>3</xdr:col>
      <xdr:colOff>504825</xdr:colOff>
      <xdr:row>113</xdr:row>
      <xdr:rowOff>666750</xdr:rowOff>
    </xdr:to>
    <xdr:pic>
      <xdr:nvPicPr>
        <xdr:cNvPr id="113" name="892850-60-8_1_200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114</xdr:row>
      <xdr:rowOff>190500</xdr:rowOff>
    </xdr:from>
    <xdr:to>
      <xdr:col>3</xdr:col>
      <xdr:colOff>504825</xdr:colOff>
      <xdr:row>114</xdr:row>
      <xdr:rowOff>666750</xdr:rowOff>
    </xdr:to>
    <xdr:pic>
      <xdr:nvPicPr>
        <xdr:cNvPr id="114" name="893040-50-17_1_200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115</xdr:row>
      <xdr:rowOff>190500</xdr:rowOff>
    </xdr:from>
    <xdr:to>
      <xdr:col>3</xdr:col>
      <xdr:colOff>504825</xdr:colOff>
      <xdr:row>115</xdr:row>
      <xdr:rowOff>666750</xdr:rowOff>
    </xdr:to>
    <xdr:pic>
      <xdr:nvPicPr>
        <xdr:cNvPr id="115" name="893040-60-4_1_200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116</xdr:row>
      <xdr:rowOff>190500</xdr:rowOff>
    </xdr:from>
    <xdr:to>
      <xdr:col>3</xdr:col>
      <xdr:colOff>504825</xdr:colOff>
      <xdr:row>116</xdr:row>
      <xdr:rowOff>666750</xdr:rowOff>
    </xdr:to>
    <xdr:pic>
      <xdr:nvPicPr>
        <xdr:cNvPr id="116" name="893040-60-6_1_200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117</xdr:row>
      <xdr:rowOff>190500</xdr:rowOff>
    </xdr:from>
    <xdr:to>
      <xdr:col>3</xdr:col>
      <xdr:colOff>504825</xdr:colOff>
      <xdr:row>117</xdr:row>
      <xdr:rowOff>666750</xdr:rowOff>
    </xdr:to>
    <xdr:pic>
      <xdr:nvPicPr>
        <xdr:cNvPr id="117" name="893090-60-8_1_200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118</xdr:row>
      <xdr:rowOff>190500</xdr:rowOff>
    </xdr:from>
    <xdr:to>
      <xdr:col>3</xdr:col>
      <xdr:colOff>676275</xdr:colOff>
      <xdr:row>118</xdr:row>
      <xdr:rowOff>666750</xdr:rowOff>
    </xdr:to>
    <xdr:pic>
      <xdr:nvPicPr>
        <xdr:cNvPr id="118" name="893110-60-10_1_200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119</xdr:row>
      <xdr:rowOff>190500</xdr:rowOff>
    </xdr:from>
    <xdr:to>
      <xdr:col>3</xdr:col>
      <xdr:colOff>542925</xdr:colOff>
      <xdr:row>119</xdr:row>
      <xdr:rowOff>666750</xdr:rowOff>
    </xdr:to>
    <xdr:pic>
      <xdr:nvPicPr>
        <xdr:cNvPr id="119" name="893110-60-6_2_200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120</xdr:row>
      <xdr:rowOff>190500</xdr:rowOff>
    </xdr:from>
    <xdr:to>
      <xdr:col>3</xdr:col>
      <xdr:colOff>542925</xdr:colOff>
      <xdr:row>120</xdr:row>
      <xdr:rowOff>666750</xdr:rowOff>
    </xdr:to>
    <xdr:pic>
      <xdr:nvPicPr>
        <xdr:cNvPr id="120" name="893110-60-7_2_200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121</xdr:row>
      <xdr:rowOff>190500</xdr:rowOff>
    </xdr:from>
    <xdr:to>
      <xdr:col>3</xdr:col>
      <xdr:colOff>542925</xdr:colOff>
      <xdr:row>121</xdr:row>
      <xdr:rowOff>666750</xdr:rowOff>
    </xdr:to>
    <xdr:pic>
      <xdr:nvPicPr>
        <xdr:cNvPr id="121" name="893110-60-8_2_200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122</xdr:row>
      <xdr:rowOff>190500</xdr:rowOff>
    </xdr:from>
    <xdr:to>
      <xdr:col>3</xdr:col>
      <xdr:colOff>542925</xdr:colOff>
      <xdr:row>122</xdr:row>
      <xdr:rowOff>666750</xdr:rowOff>
    </xdr:to>
    <xdr:pic>
      <xdr:nvPicPr>
        <xdr:cNvPr id="122" name="893320-60-10_2_200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123</xdr:row>
      <xdr:rowOff>190500</xdr:rowOff>
    </xdr:from>
    <xdr:to>
      <xdr:col>3</xdr:col>
      <xdr:colOff>542925</xdr:colOff>
      <xdr:row>123</xdr:row>
      <xdr:rowOff>666750</xdr:rowOff>
    </xdr:to>
    <xdr:pic>
      <xdr:nvPicPr>
        <xdr:cNvPr id="123" name="893320-60-6_2_200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124</xdr:row>
      <xdr:rowOff>190500</xdr:rowOff>
    </xdr:from>
    <xdr:to>
      <xdr:col>3</xdr:col>
      <xdr:colOff>542925</xdr:colOff>
      <xdr:row>124</xdr:row>
      <xdr:rowOff>666750</xdr:rowOff>
    </xdr:to>
    <xdr:pic>
      <xdr:nvPicPr>
        <xdr:cNvPr id="124" name="893320-60-7_2_200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125</xdr:row>
      <xdr:rowOff>190500</xdr:rowOff>
    </xdr:from>
    <xdr:to>
      <xdr:col>3</xdr:col>
      <xdr:colOff>542925</xdr:colOff>
      <xdr:row>125</xdr:row>
      <xdr:rowOff>666750</xdr:rowOff>
    </xdr:to>
    <xdr:pic>
      <xdr:nvPicPr>
        <xdr:cNvPr id="125" name="893320-60-8_2_200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126</xdr:row>
      <xdr:rowOff>190500</xdr:rowOff>
    </xdr:from>
    <xdr:to>
      <xdr:col>3</xdr:col>
      <xdr:colOff>981075</xdr:colOff>
      <xdr:row>126</xdr:row>
      <xdr:rowOff>666750</xdr:rowOff>
    </xdr:to>
    <xdr:pic>
      <xdr:nvPicPr>
        <xdr:cNvPr id="126" name="893420-60-7_1_200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127</xdr:row>
      <xdr:rowOff>190500</xdr:rowOff>
    </xdr:from>
    <xdr:to>
      <xdr:col>3</xdr:col>
      <xdr:colOff>981075</xdr:colOff>
      <xdr:row>127</xdr:row>
      <xdr:rowOff>666750</xdr:rowOff>
    </xdr:to>
    <xdr:pic>
      <xdr:nvPicPr>
        <xdr:cNvPr id="127" name="893430-60-5_1_200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128</xdr:row>
      <xdr:rowOff>190500</xdr:rowOff>
    </xdr:from>
    <xdr:to>
      <xdr:col>3</xdr:col>
      <xdr:colOff>981075</xdr:colOff>
      <xdr:row>128</xdr:row>
      <xdr:rowOff>666750</xdr:rowOff>
    </xdr:to>
    <xdr:pic>
      <xdr:nvPicPr>
        <xdr:cNvPr id="128" name="893460-60-11_1_200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129</xdr:row>
      <xdr:rowOff>190500</xdr:rowOff>
    </xdr:from>
    <xdr:to>
      <xdr:col>3</xdr:col>
      <xdr:colOff>981075</xdr:colOff>
      <xdr:row>129</xdr:row>
      <xdr:rowOff>666750</xdr:rowOff>
    </xdr:to>
    <xdr:pic>
      <xdr:nvPicPr>
        <xdr:cNvPr id="129" name="893470-60-3_1_200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130</xdr:row>
      <xdr:rowOff>190500</xdr:rowOff>
    </xdr:from>
    <xdr:to>
      <xdr:col>3</xdr:col>
      <xdr:colOff>981075</xdr:colOff>
      <xdr:row>130</xdr:row>
      <xdr:rowOff>666750</xdr:rowOff>
    </xdr:to>
    <xdr:pic>
      <xdr:nvPicPr>
        <xdr:cNvPr id="130" name="893480-60-3_1_200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131</xdr:row>
      <xdr:rowOff>190500</xdr:rowOff>
    </xdr:from>
    <xdr:to>
      <xdr:col>3</xdr:col>
      <xdr:colOff>981075</xdr:colOff>
      <xdr:row>131</xdr:row>
      <xdr:rowOff>666750</xdr:rowOff>
    </xdr:to>
    <xdr:pic>
      <xdr:nvPicPr>
        <xdr:cNvPr id="131" name="893480-60-31_1_200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132</xdr:row>
      <xdr:rowOff>190500</xdr:rowOff>
    </xdr:from>
    <xdr:to>
      <xdr:col>3</xdr:col>
      <xdr:colOff>981075</xdr:colOff>
      <xdr:row>132</xdr:row>
      <xdr:rowOff>666750</xdr:rowOff>
    </xdr:to>
    <xdr:pic>
      <xdr:nvPicPr>
        <xdr:cNvPr id="132" name="893491-60-4_1_200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133</xdr:row>
      <xdr:rowOff>190500</xdr:rowOff>
    </xdr:from>
    <xdr:to>
      <xdr:col>3</xdr:col>
      <xdr:colOff>981075</xdr:colOff>
      <xdr:row>133</xdr:row>
      <xdr:rowOff>666750</xdr:rowOff>
    </xdr:to>
    <xdr:pic>
      <xdr:nvPicPr>
        <xdr:cNvPr id="133" name="893500-60-3_1_200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134</xdr:row>
      <xdr:rowOff>190500</xdr:rowOff>
    </xdr:from>
    <xdr:to>
      <xdr:col>3</xdr:col>
      <xdr:colOff>981075</xdr:colOff>
      <xdr:row>134</xdr:row>
      <xdr:rowOff>666750</xdr:rowOff>
    </xdr:to>
    <xdr:pic>
      <xdr:nvPicPr>
        <xdr:cNvPr id="134" name="893510-60-13_1_200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135</xdr:row>
      <xdr:rowOff>190500</xdr:rowOff>
    </xdr:from>
    <xdr:to>
      <xdr:col>3</xdr:col>
      <xdr:colOff>981075</xdr:colOff>
      <xdr:row>135</xdr:row>
      <xdr:rowOff>666750</xdr:rowOff>
    </xdr:to>
    <xdr:pic>
      <xdr:nvPicPr>
        <xdr:cNvPr id="135" name="893590-60-13_1_200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136</xdr:row>
      <xdr:rowOff>190500</xdr:rowOff>
    </xdr:from>
    <xdr:to>
      <xdr:col>3</xdr:col>
      <xdr:colOff>981075</xdr:colOff>
      <xdr:row>136</xdr:row>
      <xdr:rowOff>666750</xdr:rowOff>
    </xdr:to>
    <xdr:pic>
      <xdr:nvPicPr>
        <xdr:cNvPr id="136" name="893600-50-4_1_200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137</xdr:row>
      <xdr:rowOff>190500</xdr:rowOff>
    </xdr:from>
    <xdr:to>
      <xdr:col>3</xdr:col>
      <xdr:colOff>981075</xdr:colOff>
      <xdr:row>137</xdr:row>
      <xdr:rowOff>666750</xdr:rowOff>
    </xdr:to>
    <xdr:pic>
      <xdr:nvPicPr>
        <xdr:cNvPr id="137" name="880750-20-32_1_200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138</xdr:row>
      <xdr:rowOff>190500</xdr:rowOff>
    </xdr:from>
    <xdr:to>
      <xdr:col>3</xdr:col>
      <xdr:colOff>981075</xdr:colOff>
      <xdr:row>138</xdr:row>
      <xdr:rowOff>666750</xdr:rowOff>
    </xdr:to>
    <xdr:pic>
      <xdr:nvPicPr>
        <xdr:cNvPr id="138" name="881631-50-3_1_200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139</xdr:row>
      <xdr:rowOff>190500</xdr:rowOff>
    </xdr:from>
    <xdr:to>
      <xdr:col>3</xdr:col>
      <xdr:colOff>981075</xdr:colOff>
      <xdr:row>139</xdr:row>
      <xdr:rowOff>666750</xdr:rowOff>
    </xdr:to>
    <xdr:pic>
      <xdr:nvPicPr>
        <xdr:cNvPr id="139" name="899990-60-3_1_200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140</xdr:row>
      <xdr:rowOff>190500</xdr:rowOff>
    </xdr:from>
    <xdr:to>
      <xdr:col>3</xdr:col>
      <xdr:colOff>542925</xdr:colOff>
      <xdr:row>140</xdr:row>
      <xdr:rowOff>666750</xdr:rowOff>
    </xdr:to>
    <xdr:pic>
      <xdr:nvPicPr>
        <xdr:cNvPr id="140" name="899990-60-31_1_200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141</xdr:row>
      <xdr:rowOff>190500</xdr:rowOff>
    </xdr:from>
    <xdr:to>
      <xdr:col>3</xdr:col>
      <xdr:colOff>981075</xdr:colOff>
      <xdr:row>141</xdr:row>
      <xdr:rowOff>666750</xdr:rowOff>
    </xdr:to>
    <xdr:pic>
      <xdr:nvPicPr>
        <xdr:cNvPr id="141" name="899990-60-34_1_200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142</xdr:row>
      <xdr:rowOff>190500</xdr:rowOff>
    </xdr:from>
    <xdr:to>
      <xdr:col>3</xdr:col>
      <xdr:colOff>981075</xdr:colOff>
      <xdr:row>142</xdr:row>
      <xdr:rowOff>666750</xdr:rowOff>
    </xdr:to>
    <xdr:pic>
      <xdr:nvPicPr>
        <xdr:cNvPr id="142" name="900000-60-31_1_200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143</xdr:row>
      <xdr:rowOff>190500</xdr:rowOff>
    </xdr:from>
    <xdr:to>
      <xdr:col>3</xdr:col>
      <xdr:colOff>981075</xdr:colOff>
      <xdr:row>143</xdr:row>
      <xdr:rowOff>666750</xdr:rowOff>
    </xdr:to>
    <xdr:pic>
      <xdr:nvPicPr>
        <xdr:cNvPr id="143" name="900000-60-32_1_200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144</xdr:row>
      <xdr:rowOff>190500</xdr:rowOff>
    </xdr:from>
    <xdr:to>
      <xdr:col>3</xdr:col>
      <xdr:colOff>981075</xdr:colOff>
      <xdr:row>144</xdr:row>
      <xdr:rowOff>666750</xdr:rowOff>
    </xdr:to>
    <xdr:pic>
      <xdr:nvPicPr>
        <xdr:cNvPr id="144" name="900000-60-33_1_200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145</xdr:row>
      <xdr:rowOff>190500</xdr:rowOff>
    </xdr:from>
    <xdr:to>
      <xdr:col>3</xdr:col>
      <xdr:colOff>981075</xdr:colOff>
      <xdr:row>145</xdr:row>
      <xdr:rowOff>666750</xdr:rowOff>
    </xdr:to>
    <xdr:pic>
      <xdr:nvPicPr>
        <xdr:cNvPr id="145" name="900000-60-34_1_200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146</xdr:row>
      <xdr:rowOff>190500</xdr:rowOff>
    </xdr:from>
    <xdr:to>
      <xdr:col>3</xdr:col>
      <xdr:colOff>981075</xdr:colOff>
      <xdr:row>146</xdr:row>
      <xdr:rowOff>666750</xdr:rowOff>
    </xdr:to>
    <xdr:pic>
      <xdr:nvPicPr>
        <xdr:cNvPr id="146" name="900990-50-8_1_200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147</xdr:row>
      <xdr:rowOff>190500</xdr:rowOff>
    </xdr:from>
    <xdr:to>
      <xdr:col>3</xdr:col>
      <xdr:colOff>981075</xdr:colOff>
      <xdr:row>147</xdr:row>
      <xdr:rowOff>666750</xdr:rowOff>
    </xdr:to>
    <xdr:pic>
      <xdr:nvPicPr>
        <xdr:cNvPr id="147" name="901030-50-11_1_200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148</xdr:row>
      <xdr:rowOff>190500</xdr:rowOff>
    </xdr:from>
    <xdr:to>
      <xdr:col>3</xdr:col>
      <xdr:colOff>819150</xdr:colOff>
      <xdr:row>148</xdr:row>
      <xdr:rowOff>666750</xdr:rowOff>
    </xdr:to>
    <xdr:pic>
      <xdr:nvPicPr>
        <xdr:cNvPr id="148" name="901031-50-10_1_200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149</xdr:row>
      <xdr:rowOff>190500</xdr:rowOff>
    </xdr:from>
    <xdr:to>
      <xdr:col>3</xdr:col>
      <xdr:colOff>981075</xdr:colOff>
      <xdr:row>149</xdr:row>
      <xdr:rowOff>666750</xdr:rowOff>
    </xdr:to>
    <xdr:pic>
      <xdr:nvPicPr>
        <xdr:cNvPr id="149" name="907560-60-135_1_200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150</xdr:row>
      <xdr:rowOff>190500</xdr:rowOff>
    </xdr:from>
    <xdr:to>
      <xdr:col>3</xdr:col>
      <xdr:colOff>981075</xdr:colOff>
      <xdr:row>150</xdr:row>
      <xdr:rowOff>666750</xdr:rowOff>
    </xdr:to>
    <xdr:pic>
      <xdr:nvPicPr>
        <xdr:cNvPr id="150" name="907560-60-142_1_200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151</xdr:row>
      <xdr:rowOff>190500</xdr:rowOff>
    </xdr:from>
    <xdr:to>
      <xdr:col>3</xdr:col>
      <xdr:colOff>981075</xdr:colOff>
      <xdr:row>151</xdr:row>
      <xdr:rowOff>666750</xdr:rowOff>
    </xdr:to>
    <xdr:pic>
      <xdr:nvPicPr>
        <xdr:cNvPr id="151" name="907680-60-3_1_200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152</xdr:row>
      <xdr:rowOff>190500</xdr:rowOff>
    </xdr:from>
    <xdr:to>
      <xdr:col>3</xdr:col>
      <xdr:colOff>981075</xdr:colOff>
      <xdr:row>152</xdr:row>
      <xdr:rowOff>666750</xdr:rowOff>
    </xdr:to>
    <xdr:pic>
      <xdr:nvPicPr>
        <xdr:cNvPr id="152" name="907680-60-33_1_200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153</xdr:row>
      <xdr:rowOff>190500</xdr:rowOff>
    </xdr:from>
    <xdr:to>
      <xdr:col>3</xdr:col>
      <xdr:colOff>981075</xdr:colOff>
      <xdr:row>153</xdr:row>
      <xdr:rowOff>666750</xdr:rowOff>
    </xdr:to>
    <xdr:pic>
      <xdr:nvPicPr>
        <xdr:cNvPr id="153" name="907740-50-3_1_200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154</xdr:row>
      <xdr:rowOff>190500</xdr:rowOff>
    </xdr:from>
    <xdr:to>
      <xdr:col>3</xdr:col>
      <xdr:colOff>981075</xdr:colOff>
      <xdr:row>154</xdr:row>
      <xdr:rowOff>666750</xdr:rowOff>
    </xdr:to>
    <xdr:pic>
      <xdr:nvPicPr>
        <xdr:cNvPr id="154" name="907830-60-3_1_200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155</xdr:row>
      <xdr:rowOff>190500</xdr:rowOff>
    </xdr:from>
    <xdr:to>
      <xdr:col>3</xdr:col>
      <xdr:colOff>981075</xdr:colOff>
      <xdr:row>155</xdr:row>
      <xdr:rowOff>666750</xdr:rowOff>
    </xdr:to>
    <xdr:pic>
      <xdr:nvPicPr>
        <xdr:cNvPr id="155" name="907840-50-3_1_200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156</xdr:row>
      <xdr:rowOff>190500</xdr:rowOff>
    </xdr:from>
    <xdr:to>
      <xdr:col>3</xdr:col>
      <xdr:colOff>981075</xdr:colOff>
      <xdr:row>156</xdr:row>
      <xdr:rowOff>666750</xdr:rowOff>
    </xdr:to>
    <xdr:pic>
      <xdr:nvPicPr>
        <xdr:cNvPr id="156" name="907860-60-3_1_200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157</xdr:row>
      <xdr:rowOff>190500</xdr:rowOff>
    </xdr:from>
    <xdr:to>
      <xdr:col>3</xdr:col>
      <xdr:colOff>981075</xdr:colOff>
      <xdr:row>157</xdr:row>
      <xdr:rowOff>666750</xdr:rowOff>
    </xdr:to>
    <xdr:pic>
      <xdr:nvPicPr>
        <xdr:cNvPr id="157" name="863463-50-31_1_200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158</xdr:row>
      <xdr:rowOff>190500</xdr:rowOff>
    </xdr:from>
    <xdr:to>
      <xdr:col>3</xdr:col>
      <xdr:colOff>981075</xdr:colOff>
      <xdr:row>158</xdr:row>
      <xdr:rowOff>666750</xdr:rowOff>
    </xdr:to>
    <xdr:pic>
      <xdr:nvPicPr>
        <xdr:cNvPr id="158" name="863463-60-18_1_200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159</xdr:row>
      <xdr:rowOff>190500</xdr:rowOff>
    </xdr:from>
    <xdr:to>
      <xdr:col>3</xdr:col>
      <xdr:colOff>981075</xdr:colOff>
      <xdr:row>159</xdr:row>
      <xdr:rowOff>666750</xdr:rowOff>
    </xdr:to>
    <xdr:pic>
      <xdr:nvPicPr>
        <xdr:cNvPr id="159" name="863463-60-5_1_200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160</xdr:row>
      <xdr:rowOff>190500</xdr:rowOff>
    </xdr:from>
    <xdr:to>
      <xdr:col>3</xdr:col>
      <xdr:colOff>981075</xdr:colOff>
      <xdr:row>160</xdr:row>
      <xdr:rowOff>666750</xdr:rowOff>
    </xdr:to>
    <xdr:pic>
      <xdr:nvPicPr>
        <xdr:cNvPr id="160" name="892650-50-101_1_200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161</xdr:row>
      <xdr:rowOff>190500</xdr:rowOff>
    </xdr:from>
    <xdr:to>
      <xdr:col>3</xdr:col>
      <xdr:colOff>981075</xdr:colOff>
      <xdr:row>161</xdr:row>
      <xdr:rowOff>666750</xdr:rowOff>
    </xdr:to>
    <xdr:pic>
      <xdr:nvPicPr>
        <xdr:cNvPr id="161" name="892650-50-12_1_200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162</xdr:row>
      <xdr:rowOff>190500</xdr:rowOff>
    </xdr:from>
    <xdr:to>
      <xdr:col>3</xdr:col>
      <xdr:colOff>981075</xdr:colOff>
      <xdr:row>162</xdr:row>
      <xdr:rowOff>666750</xdr:rowOff>
    </xdr:to>
    <xdr:pic>
      <xdr:nvPicPr>
        <xdr:cNvPr id="162" name="892650-60-12_1_200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163</xdr:row>
      <xdr:rowOff>190500</xdr:rowOff>
    </xdr:from>
    <xdr:to>
      <xdr:col>3</xdr:col>
      <xdr:colOff>981075</xdr:colOff>
      <xdr:row>163</xdr:row>
      <xdr:rowOff>666750</xdr:rowOff>
    </xdr:to>
    <xdr:pic>
      <xdr:nvPicPr>
        <xdr:cNvPr id="163" name="892650-60-31_1_200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164</xdr:row>
      <xdr:rowOff>190500</xdr:rowOff>
    </xdr:from>
    <xdr:to>
      <xdr:col>3</xdr:col>
      <xdr:colOff>981075</xdr:colOff>
      <xdr:row>164</xdr:row>
      <xdr:rowOff>666750</xdr:rowOff>
    </xdr:to>
    <xdr:pic>
      <xdr:nvPicPr>
        <xdr:cNvPr id="164" name="892650-60-5_1_200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165</xdr:row>
      <xdr:rowOff>190500</xdr:rowOff>
    </xdr:from>
    <xdr:to>
      <xdr:col>3</xdr:col>
      <xdr:colOff>981075</xdr:colOff>
      <xdr:row>165</xdr:row>
      <xdr:rowOff>666750</xdr:rowOff>
    </xdr:to>
    <xdr:pic>
      <xdr:nvPicPr>
        <xdr:cNvPr id="165" name="892670-50-8_1_200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166</xdr:row>
      <xdr:rowOff>190500</xdr:rowOff>
    </xdr:from>
    <xdr:to>
      <xdr:col>3</xdr:col>
      <xdr:colOff>981075</xdr:colOff>
      <xdr:row>166</xdr:row>
      <xdr:rowOff>666750</xdr:rowOff>
    </xdr:to>
    <xdr:pic>
      <xdr:nvPicPr>
        <xdr:cNvPr id="166" name="892670-60-12_1_200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167</xdr:row>
      <xdr:rowOff>190500</xdr:rowOff>
    </xdr:from>
    <xdr:to>
      <xdr:col>3</xdr:col>
      <xdr:colOff>981075</xdr:colOff>
      <xdr:row>167</xdr:row>
      <xdr:rowOff>666750</xdr:rowOff>
    </xdr:to>
    <xdr:pic>
      <xdr:nvPicPr>
        <xdr:cNvPr id="167" name="880931-60-5_1_200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168</xdr:row>
      <xdr:rowOff>190500</xdr:rowOff>
    </xdr:from>
    <xdr:to>
      <xdr:col>3</xdr:col>
      <xdr:colOff>981075</xdr:colOff>
      <xdr:row>168</xdr:row>
      <xdr:rowOff>666750</xdr:rowOff>
    </xdr:to>
    <xdr:pic>
      <xdr:nvPicPr>
        <xdr:cNvPr id="168" name="880912-50-33_1_200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169</xdr:row>
      <xdr:rowOff>190500</xdr:rowOff>
    </xdr:from>
    <xdr:to>
      <xdr:col>3</xdr:col>
      <xdr:colOff>981075</xdr:colOff>
      <xdr:row>169</xdr:row>
      <xdr:rowOff>666750</xdr:rowOff>
    </xdr:to>
    <xdr:pic>
      <xdr:nvPicPr>
        <xdr:cNvPr id="169" name="899950-50-33_1_200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170</xdr:row>
      <xdr:rowOff>190500</xdr:rowOff>
    </xdr:from>
    <xdr:to>
      <xdr:col>3</xdr:col>
      <xdr:colOff>981075</xdr:colOff>
      <xdr:row>170</xdr:row>
      <xdr:rowOff>666750</xdr:rowOff>
    </xdr:to>
    <xdr:pic>
      <xdr:nvPicPr>
        <xdr:cNvPr id="170" name="909451-50-3_1_200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171</xdr:row>
      <xdr:rowOff>190500</xdr:rowOff>
    </xdr:from>
    <xdr:to>
      <xdr:col>3</xdr:col>
      <xdr:colOff>981075</xdr:colOff>
      <xdr:row>171</xdr:row>
      <xdr:rowOff>666750</xdr:rowOff>
    </xdr:to>
    <xdr:pic>
      <xdr:nvPicPr>
        <xdr:cNvPr id="171" name="910630-60-3_1_200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172</xdr:row>
      <xdr:rowOff>190500</xdr:rowOff>
    </xdr:from>
    <xdr:to>
      <xdr:col>3</xdr:col>
      <xdr:colOff>981075</xdr:colOff>
      <xdr:row>172</xdr:row>
      <xdr:rowOff>666750</xdr:rowOff>
    </xdr:to>
    <xdr:pic>
      <xdr:nvPicPr>
        <xdr:cNvPr id="172" name="910630-60-52_1_200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173</xdr:row>
      <xdr:rowOff>190500</xdr:rowOff>
    </xdr:from>
    <xdr:to>
      <xdr:col>3</xdr:col>
      <xdr:colOff>981075</xdr:colOff>
      <xdr:row>173</xdr:row>
      <xdr:rowOff>666750</xdr:rowOff>
    </xdr:to>
    <xdr:pic>
      <xdr:nvPicPr>
        <xdr:cNvPr id="173" name="910720-60-12_1_200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174</xdr:row>
      <xdr:rowOff>190500</xdr:rowOff>
    </xdr:from>
    <xdr:to>
      <xdr:col>3</xdr:col>
      <xdr:colOff>981075</xdr:colOff>
      <xdr:row>174</xdr:row>
      <xdr:rowOff>666750</xdr:rowOff>
    </xdr:to>
    <xdr:pic>
      <xdr:nvPicPr>
        <xdr:cNvPr id="174" name="910720-60-8_1_200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175</xdr:row>
      <xdr:rowOff>190500</xdr:rowOff>
    </xdr:from>
    <xdr:to>
      <xdr:col>3</xdr:col>
      <xdr:colOff>981075</xdr:colOff>
      <xdr:row>175</xdr:row>
      <xdr:rowOff>666750</xdr:rowOff>
    </xdr:to>
    <xdr:pic>
      <xdr:nvPicPr>
        <xdr:cNvPr id="175" name="911760-60-3_1_200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176</xdr:row>
      <xdr:rowOff>190500</xdr:rowOff>
    </xdr:from>
    <xdr:to>
      <xdr:col>3</xdr:col>
      <xdr:colOff>981075</xdr:colOff>
      <xdr:row>176</xdr:row>
      <xdr:rowOff>666750</xdr:rowOff>
    </xdr:to>
    <xdr:pic>
      <xdr:nvPicPr>
        <xdr:cNvPr id="176" name="911820-60-3_1_200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177</xdr:row>
      <xdr:rowOff>190500</xdr:rowOff>
    </xdr:from>
    <xdr:to>
      <xdr:col>3</xdr:col>
      <xdr:colOff>981075</xdr:colOff>
      <xdr:row>177</xdr:row>
      <xdr:rowOff>666750</xdr:rowOff>
    </xdr:to>
    <xdr:pic>
      <xdr:nvPicPr>
        <xdr:cNvPr id="177" name="870120-50-14_1_200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178</xdr:row>
      <xdr:rowOff>190500</xdr:rowOff>
    </xdr:from>
    <xdr:to>
      <xdr:col>3</xdr:col>
      <xdr:colOff>981075</xdr:colOff>
      <xdr:row>178</xdr:row>
      <xdr:rowOff>666750</xdr:rowOff>
    </xdr:to>
    <xdr:pic>
      <xdr:nvPicPr>
        <xdr:cNvPr id="178" name="881621-60-8_1_200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179</xdr:row>
      <xdr:rowOff>190500</xdr:rowOff>
    </xdr:from>
    <xdr:to>
      <xdr:col>3</xdr:col>
      <xdr:colOff>981075</xdr:colOff>
      <xdr:row>179</xdr:row>
      <xdr:rowOff>666750</xdr:rowOff>
    </xdr:to>
    <xdr:pic>
      <xdr:nvPicPr>
        <xdr:cNvPr id="179" name="892800-60-18_1_200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180</xdr:row>
      <xdr:rowOff>190500</xdr:rowOff>
    </xdr:from>
    <xdr:to>
      <xdr:col>3</xdr:col>
      <xdr:colOff>981075</xdr:colOff>
      <xdr:row>180</xdr:row>
      <xdr:rowOff>666750</xdr:rowOff>
    </xdr:to>
    <xdr:pic>
      <xdr:nvPicPr>
        <xdr:cNvPr id="180" name="899990-60-12_1_200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181</xdr:row>
      <xdr:rowOff>190500</xdr:rowOff>
    </xdr:from>
    <xdr:to>
      <xdr:col>3</xdr:col>
      <xdr:colOff>981075</xdr:colOff>
      <xdr:row>181</xdr:row>
      <xdr:rowOff>666750</xdr:rowOff>
    </xdr:to>
    <xdr:pic>
      <xdr:nvPicPr>
        <xdr:cNvPr id="181" name="912170-30-3_1_200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182</xdr:row>
      <xdr:rowOff>190500</xdr:rowOff>
    </xdr:from>
    <xdr:to>
      <xdr:col>3</xdr:col>
      <xdr:colOff>981075</xdr:colOff>
      <xdr:row>182</xdr:row>
      <xdr:rowOff>666750</xdr:rowOff>
    </xdr:to>
    <xdr:pic>
      <xdr:nvPicPr>
        <xdr:cNvPr id="182" name="912190-40-31_1_200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183</xdr:row>
      <xdr:rowOff>190500</xdr:rowOff>
    </xdr:from>
    <xdr:to>
      <xdr:col>3</xdr:col>
      <xdr:colOff>981075</xdr:colOff>
      <xdr:row>183</xdr:row>
      <xdr:rowOff>666750</xdr:rowOff>
    </xdr:to>
    <xdr:pic>
      <xdr:nvPicPr>
        <xdr:cNvPr id="183" name="912273-60-8_1_200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184</xdr:row>
      <xdr:rowOff>190500</xdr:rowOff>
    </xdr:from>
    <xdr:to>
      <xdr:col>3</xdr:col>
      <xdr:colOff>981075</xdr:colOff>
      <xdr:row>184</xdr:row>
      <xdr:rowOff>666750</xdr:rowOff>
    </xdr:to>
    <xdr:pic>
      <xdr:nvPicPr>
        <xdr:cNvPr id="184" name="912280-50-15_1_200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186</xdr:row>
      <xdr:rowOff>190500</xdr:rowOff>
    </xdr:from>
    <xdr:to>
      <xdr:col>3</xdr:col>
      <xdr:colOff>523875</xdr:colOff>
      <xdr:row>186</xdr:row>
      <xdr:rowOff>666750</xdr:rowOff>
    </xdr:to>
    <xdr:pic>
      <xdr:nvPicPr>
        <xdr:cNvPr id="185" name="912630-50-8_1_200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187</xdr:row>
      <xdr:rowOff>190500</xdr:rowOff>
    </xdr:from>
    <xdr:to>
      <xdr:col>3</xdr:col>
      <xdr:colOff>466725</xdr:colOff>
      <xdr:row>187</xdr:row>
      <xdr:rowOff>666750</xdr:rowOff>
    </xdr:to>
    <xdr:pic>
      <xdr:nvPicPr>
        <xdr:cNvPr id="186" name="912630-60-8_1_200">
          <a:extLs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188</xdr:row>
      <xdr:rowOff>190500</xdr:rowOff>
    </xdr:from>
    <xdr:to>
      <xdr:col>3</xdr:col>
      <xdr:colOff>485775</xdr:colOff>
      <xdr:row>188</xdr:row>
      <xdr:rowOff>666750</xdr:rowOff>
    </xdr:to>
    <xdr:pic>
      <xdr:nvPicPr>
        <xdr:cNvPr id="187" name="912650-50-8_1_200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189</xdr:row>
      <xdr:rowOff>190500</xdr:rowOff>
    </xdr:from>
    <xdr:to>
      <xdr:col>3</xdr:col>
      <xdr:colOff>495300</xdr:colOff>
      <xdr:row>189</xdr:row>
      <xdr:rowOff>666750</xdr:rowOff>
    </xdr:to>
    <xdr:pic>
      <xdr:nvPicPr>
        <xdr:cNvPr id="188" name="912650-60-8_1_200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190</xdr:row>
      <xdr:rowOff>190500</xdr:rowOff>
    </xdr:from>
    <xdr:to>
      <xdr:col>3</xdr:col>
      <xdr:colOff>981075</xdr:colOff>
      <xdr:row>190</xdr:row>
      <xdr:rowOff>666750</xdr:rowOff>
    </xdr:to>
    <xdr:pic>
      <xdr:nvPicPr>
        <xdr:cNvPr id="189" name="912780-60-2_1_200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191</xdr:row>
      <xdr:rowOff>190500</xdr:rowOff>
    </xdr:from>
    <xdr:to>
      <xdr:col>3</xdr:col>
      <xdr:colOff>981075</xdr:colOff>
      <xdr:row>191</xdr:row>
      <xdr:rowOff>666750</xdr:rowOff>
    </xdr:to>
    <xdr:pic>
      <xdr:nvPicPr>
        <xdr:cNvPr id="190" name="912800-50-3_1_200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192</xdr:row>
      <xdr:rowOff>190500</xdr:rowOff>
    </xdr:from>
    <xdr:to>
      <xdr:col>3</xdr:col>
      <xdr:colOff>981075</xdr:colOff>
      <xdr:row>192</xdr:row>
      <xdr:rowOff>666750</xdr:rowOff>
    </xdr:to>
    <xdr:pic>
      <xdr:nvPicPr>
        <xdr:cNvPr id="191" name="912820-50-13_1_200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193</xdr:row>
      <xdr:rowOff>190500</xdr:rowOff>
    </xdr:from>
    <xdr:to>
      <xdr:col>3</xdr:col>
      <xdr:colOff>981075</xdr:colOff>
      <xdr:row>193</xdr:row>
      <xdr:rowOff>666750</xdr:rowOff>
    </xdr:to>
    <xdr:pic>
      <xdr:nvPicPr>
        <xdr:cNvPr id="192" name="912240-40-11_1_200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194</xdr:row>
      <xdr:rowOff>190500</xdr:rowOff>
    </xdr:from>
    <xdr:to>
      <xdr:col>3</xdr:col>
      <xdr:colOff>981075</xdr:colOff>
      <xdr:row>194</xdr:row>
      <xdr:rowOff>666750</xdr:rowOff>
    </xdr:to>
    <xdr:pic>
      <xdr:nvPicPr>
        <xdr:cNvPr id="193" name="916070-50-8_1_200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196</xdr:row>
      <xdr:rowOff>190500</xdr:rowOff>
    </xdr:from>
    <xdr:to>
      <xdr:col>3</xdr:col>
      <xdr:colOff>981075</xdr:colOff>
      <xdr:row>196</xdr:row>
      <xdr:rowOff>666750</xdr:rowOff>
    </xdr:to>
    <xdr:pic>
      <xdr:nvPicPr>
        <xdr:cNvPr id="194" name="918000-60-3_1_200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197</xdr:row>
      <xdr:rowOff>190500</xdr:rowOff>
    </xdr:from>
    <xdr:to>
      <xdr:col>3</xdr:col>
      <xdr:colOff>981075</xdr:colOff>
      <xdr:row>197</xdr:row>
      <xdr:rowOff>666750</xdr:rowOff>
    </xdr:to>
    <xdr:pic>
      <xdr:nvPicPr>
        <xdr:cNvPr id="195" name="918000-60-31_1_200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201</xdr:row>
      <xdr:rowOff>190500</xdr:rowOff>
    </xdr:from>
    <xdr:to>
      <xdr:col>3</xdr:col>
      <xdr:colOff>495300</xdr:colOff>
      <xdr:row>201</xdr:row>
      <xdr:rowOff>666750</xdr:rowOff>
    </xdr:to>
    <xdr:pic>
      <xdr:nvPicPr>
        <xdr:cNvPr id="196" name="918610-50-3_1_200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204</xdr:row>
      <xdr:rowOff>190500</xdr:rowOff>
    </xdr:from>
    <xdr:to>
      <xdr:col>3</xdr:col>
      <xdr:colOff>933450</xdr:colOff>
      <xdr:row>204</xdr:row>
      <xdr:rowOff>666750</xdr:rowOff>
    </xdr:to>
    <xdr:pic>
      <xdr:nvPicPr>
        <xdr:cNvPr id="197" name="926650-50-13_1_200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205</xdr:row>
      <xdr:rowOff>190500</xdr:rowOff>
    </xdr:from>
    <xdr:to>
      <xdr:col>3</xdr:col>
      <xdr:colOff>933450</xdr:colOff>
      <xdr:row>205</xdr:row>
      <xdr:rowOff>666750</xdr:rowOff>
    </xdr:to>
    <xdr:pic>
      <xdr:nvPicPr>
        <xdr:cNvPr id="198" name="926650-50-3_1_200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206</xdr:row>
      <xdr:rowOff>190500</xdr:rowOff>
    </xdr:from>
    <xdr:to>
      <xdr:col>3</xdr:col>
      <xdr:colOff>933450</xdr:colOff>
      <xdr:row>206</xdr:row>
      <xdr:rowOff>666750</xdr:rowOff>
    </xdr:to>
    <xdr:pic>
      <xdr:nvPicPr>
        <xdr:cNvPr id="199" name="926650-60-5_1_200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207</xdr:row>
      <xdr:rowOff>190500</xdr:rowOff>
    </xdr:from>
    <xdr:to>
      <xdr:col>3</xdr:col>
      <xdr:colOff>933450</xdr:colOff>
      <xdr:row>207</xdr:row>
      <xdr:rowOff>666750</xdr:rowOff>
    </xdr:to>
    <xdr:pic>
      <xdr:nvPicPr>
        <xdr:cNvPr id="200" name="926650-60-7_1_200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208</xdr:row>
      <xdr:rowOff>190500</xdr:rowOff>
    </xdr:from>
    <xdr:to>
      <xdr:col>3</xdr:col>
      <xdr:colOff>981075</xdr:colOff>
      <xdr:row>208</xdr:row>
      <xdr:rowOff>666750</xdr:rowOff>
    </xdr:to>
    <xdr:pic>
      <xdr:nvPicPr>
        <xdr:cNvPr id="201" name="926660-50-11_1_200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209</xdr:row>
      <xdr:rowOff>190500</xdr:rowOff>
    </xdr:from>
    <xdr:to>
      <xdr:col>3</xdr:col>
      <xdr:colOff>981075</xdr:colOff>
      <xdr:row>209</xdr:row>
      <xdr:rowOff>666750</xdr:rowOff>
    </xdr:to>
    <xdr:pic>
      <xdr:nvPicPr>
        <xdr:cNvPr id="202" name="926660-60-8_1_200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210</xdr:row>
      <xdr:rowOff>190500</xdr:rowOff>
    </xdr:from>
    <xdr:to>
      <xdr:col>3</xdr:col>
      <xdr:colOff>981075</xdr:colOff>
      <xdr:row>210</xdr:row>
      <xdr:rowOff>666750</xdr:rowOff>
    </xdr:to>
    <xdr:pic>
      <xdr:nvPicPr>
        <xdr:cNvPr id="203" name="926680-50-5_1_200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211</xdr:row>
      <xdr:rowOff>190500</xdr:rowOff>
    </xdr:from>
    <xdr:to>
      <xdr:col>3</xdr:col>
      <xdr:colOff>981075</xdr:colOff>
      <xdr:row>211</xdr:row>
      <xdr:rowOff>666750</xdr:rowOff>
    </xdr:to>
    <xdr:pic>
      <xdr:nvPicPr>
        <xdr:cNvPr id="204" name="926680-60-3_1_200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212</xdr:row>
      <xdr:rowOff>190500</xdr:rowOff>
    </xdr:from>
    <xdr:to>
      <xdr:col>3</xdr:col>
      <xdr:colOff>981075</xdr:colOff>
      <xdr:row>212</xdr:row>
      <xdr:rowOff>666750</xdr:rowOff>
    </xdr:to>
    <xdr:pic>
      <xdr:nvPicPr>
        <xdr:cNvPr id="205" name="926680-60-5_1_200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213</xdr:row>
      <xdr:rowOff>190500</xdr:rowOff>
    </xdr:from>
    <xdr:to>
      <xdr:col>3</xdr:col>
      <xdr:colOff>981075</xdr:colOff>
      <xdr:row>213</xdr:row>
      <xdr:rowOff>666750</xdr:rowOff>
    </xdr:to>
    <xdr:pic>
      <xdr:nvPicPr>
        <xdr:cNvPr id="206" name="926690-50-5_1_200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214</xdr:row>
      <xdr:rowOff>190500</xdr:rowOff>
    </xdr:from>
    <xdr:to>
      <xdr:col>3</xdr:col>
      <xdr:colOff>981075</xdr:colOff>
      <xdr:row>214</xdr:row>
      <xdr:rowOff>666750</xdr:rowOff>
    </xdr:to>
    <xdr:pic>
      <xdr:nvPicPr>
        <xdr:cNvPr id="207" name="926690-50-8_1_200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215</xdr:row>
      <xdr:rowOff>190500</xdr:rowOff>
    </xdr:from>
    <xdr:to>
      <xdr:col>3</xdr:col>
      <xdr:colOff>981075</xdr:colOff>
      <xdr:row>215</xdr:row>
      <xdr:rowOff>666750</xdr:rowOff>
    </xdr:to>
    <xdr:pic>
      <xdr:nvPicPr>
        <xdr:cNvPr id="208" name="926690-60-5_1_200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216</xdr:row>
      <xdr:rowOff>190500</xdr:rowOff>
    </xdr:from>
    <xdr:to>
      <xdr:col>3</xdr:col>
      <xdr:colOff>981075</xdr:colOff>
      <xdr:row>216</xdr:row>
      <xdr:rowOff>666750</xdr:rowOff>
    </xdr:to>
    <xdr:pic>
      <xdr:nvPicPr>
        <xdr:cNvPr id="209" name="926700-50-3_1_200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217</xdr:row>
      <xdr:rowOff>190500</xdr:rowOff>
    </xdr:from>
    <xdr:to>
      <xdr:col>3</xdr:col>
      <xdr:colOff>981075</xdr:colOff>
      <xdr:row>217</xdr:row>
      <xdr:rowOff>666750</xdr:rowOff>
    </xdr:to>
    <xdr:pic>
      <xdr:nvPicPr>
        <xdr:cNvPr id="210" name="926700-60-3_1_200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218</xdr:row>
      <xdr:rowOff>190500</xdr:rowOff>
    </xdr:from>
    <xdr:to>
      <xdr:col>3</xdr:col>
      <xdr:colOff>981075</xdr:colOff>
      <xdr:row>218</xdr:row>
      <xdr:rowOff>666750</xdr:rowOff>
    </xdr:to>
    <xdr:pic>
      <xdr:nvPicPr>
        <xdr:cNvPr id="211" name="927360-60-10_1_200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219</xdr:row>
      <xdr:rowOff>190500</xdr:rowOff>
    </xdr:from>
    <xdr:to>
      <xdr:col>3</xdr:col>
      <xdr:colOff>981075</xdr:colOff>
      <xdr:row>219</xdr:row>
      <xdr:rowOff>666750</xdr:rowOff>
    </xdr:to>
    <xdr:pic>
      <xdr:nvPicPr>
        <xdr:cNvPr id="212" name="927370-50-5_1_200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220</xdr:row>
      <xdr:rowOff>190500</xdr:rowOff>
    </xdr:from>
    <xdr:to>
      <xdr:col>3</xdr:col>
      <xdr:colOff>981075</xdr:colOff>
      <xdr:row>220</xdr:row>
      <xdr:rowOff>666750</xdr:rowOff>
    </xdr:to>
    <xdr:pic>
      <xdr:nvPicPr>
        <xdr:cNvPr id="213" name="927370-60-10_1_200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221</xdr:row>
      <xdr:rowOff>190500</xdr:rowOff>
    </xdr:from>
    <xdr:to>
      <xdr:col>3</xdr:col>
      <xdr:colOff>981075</xdr:colOff>
      <xdr:row>221</xdr:row>
      <xdr:rowOff>666750</xdr:rowOff>
    </xdr:to>
    <xdr:pic>
      <xdr:nvPicPr>
        <xdr:cNvPr id="214" name="927380-60-10_1_200">
          <a:extLs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222</xdr:row>
      <xdr:rowOff>190500</xdr:rowOff>
    </xdr:from>
    <xdr:to>
      <xdr:col>3</xdr:col>
      <xdr:colOff>981075</xdr:colOff>
      <xdr:row>222</xdr:row>
      <xdr:rowOff>666750</xdr:rowOff>
    </xdr:to>
    <xdr:pic>
      <xdr:nvPicPr>
        <xdr:cNvPr id="215" name="927390-50-3_1_200">
          <a:extLs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223</xdr:row>
      <xdr:rowOff>190500</xdr:rowOff>
    </xdr:from>
    <xdr:to>
      <xdr:col>3</xdr:col>
      <xdr:colOff>981075</xdr:colOff>
      <xdr:row>223</xdr:row>
      <xdr:rowOff>666750</xdr:rowOff>
    </xdr:to>
    <xdr:pic>
      <xdr:nvPicPr>
        <xdr:cNvPr id="216" name="927390-60-10_1_200">
          <a:extLst>
            <a:ext uri="{FF2B5EF4-FFF2-40B4-BE49-F238E27FC236}">
              <a16:creationId xmlns:a16="http://schemas.microsoft.com/office/drawing/2014/main" xmlns="" id="{00000000-0008-0000-01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224</xdr:row>
      <xdr:rowOff>190500</xdr:rowOff>
    </xdr:from>
    <xdr:to>
      <xdr:col>3</xdr:col>
      <xdr:colOff>981075</xdr:colOff>
      <xdr:row>224</xdr:row>
      <xdr:rowOff>666750</xdr:rowOff>
    </xdr:to>
    <xdr:pic>
      <xdr:nvPicPr>
        <xdr:cNvPr id="217" name="927390-60-3_1_200">
          <a:extLs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225</xdr:row>
      <xdr:rowOff>190500</xdr:rowOff>
    </xdr:from>
    <xdr:to>
      <xdr:col>3</xdr:col>
      <xdr:colOff>981075</xdr:colOff>
      <xdr:row>225</xdr:row>
      <xdr:rowOff>666750</xdr:rowOff>
    </xdr:to>
    <xdr:pic>
      <xdr:nvPicPr>
        <xdr:cNvPr id="218" name="927400-50-13_1_200">
          <a:extLs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226</xdr:row>
      <xdr:rowOff>190500</xdr:rowOff>
    </xdr:from>
    <xdr:to>
      <xdr:col>3</xdr:col>
      <xdr:colOff>981075</xdr:colOff>
      <xdr:row>226</xdr:row>
      <xdr:rowOff>666750</xdr:rowOff>
    </xdr:to>
    <xdr:pic>
      <xdr:nvPicPr>
        <xdr:cNvPr id="219" name="927400-60-10_1_200">
          <a:extLst>
            <a:ext uri="{FF2B5EF4-FFF2-40B4-BE49-F238E27FC236}">
              <a16:creationId xmlns:a16="http://schemas.microsoft.com/office/drawing/2014/main" xmlns="" id="{00000000-0008-0000-01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227</xdr:row>
      <xdr:rowOff>190500</xdr:rowOff>
    </xdr:from>
    <xdr:to>
      <xdr:col>3</xdr:col>
      <xdr:colOff>619125</xdr:colOff>
      <xdr:row>227</xdr:row>
      <xdr:rowOff>666750</xdr:rowOff>
    </xdr:to>
    <xdr:pic>
      <xdr:nvPicPr>
        <xdr:cNvPr id="220" name="927470-50-5_1_200">
          <a:extLs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228</xdr:row>
      <xdr:rowOff>190500</xdr:rowOff>
    </xdr:from>
    <xdr:to>
      <xdr:col>3</xdr:col>
      <xdr:colOff>714375</xdr:colOff>
      <xdr:row>228</xdr:row>
      <xdr:rowOff>666750</xdr:rowOff>
    </xdr:to>
    <xdr:pic>
      <xdr:nvPicPr>
        <xdr:cNvPr id="221" name="927470-60-5_1_200">
          <a:extLs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229</xdr:row>
      <xdr:rowOff>190500</xdr:rowOff>
    </xdr:from>
    <xdr:to>
      <xdr:col>3</xdr:col>
      <xdr:colOff>533400</xdr:colOff>
      <xdr:row>229</xdr:row>
      <xdr:rowOff>666750</xdr:rowOff>
    </xdr:to>
    <xdr:pic>
      <xdr:nvPicPr>
        <xdr:cNvPr id="222" name="927480-60-5_1_200">
          <a:extLs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230</xdr:row>
      <xdr:rowOff>190500</xdr:rowOff>
    </xdr:from>
    <xdr:to>
      <xdr:col>3</xdr:col>
      <xdr:colOff>914400</xdr:colOff>
      <xdr:row>230</xdr:row>
      <xdr:rowOff>666750</xdr:rowOff>
    </xdr:to>
    <xdr:pic>
      <xdr:nvPicPr>
        <xdr:cNvPr id="223" name="927490-50-5_1_200">
          <a:extLs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231</xdr:row>
      <xdr:rowOff>190500</xdr:rowOff>
    </xdr:from>
    <xdr:to>
      <xdr:col>3</xdr:col>
      <xdr:colOff>695325</xdr:colOff>
      <xdr:row>231</xdr:row>
      <xdr:rowOff>666750</xdr:rowOff>
    </xdr:to>
    <xdr:pic>
      <xdr:nvPicPr>
        <xdr:cNvPr id="224" name="927490-60-5_1_200">
          <a:extLs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232</xdr:row>
      <xdr:rowOff>190500</xdr:rowOff>
    </xdr:from>
    <xdr:to>
      <xdr:col>3</xdr:col>
      <xdr:colOff>504825</xdr:colOff>
      <xdr:row>232</xdr:row>
      <xdr:rowOff>666750</xdr:rowOff>
    </xdr:to>
    <xdr:pic>
      <xdr:nvPicPr>
        <xdr:cNvPr id="225" name="927520-60-5_1_200">
          <a:extLst>
            <a:ext uri="{FF2B5EF4-FFF2-40B4-BE49-F238E27FC236}">
              <a16:creationId xmlns:a16="http://schemas.microsoft.com/office/drawing/2014/main" xmlns="" id="{00000000-0008-0000-01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234</xdr:row>
      <xdr:rowOff>190500</xdr:rowOff>
    </xdr:from>
    <xdr:to>
      <xdr:col>3</xdr:col>
      <xdr:colOff>533400</xdr:colOff>
      <xdr:row>234</xdr:row>
      <xdr:rowOff>666750</xdr:rowOff>
    </xdr:to>
    <xdr:pic>
      <xdr:nvPicPr>
        <xdr:cNvPr id="226" name="927520-50-5_1_200">
          <a:extLst>
            <a:ext uri="{FF2B5EF4-FFF2-40B4-BE49-F238E27FC236}">
              <a16:creationId xmlns:a16="http://schemas.microsoft.com/office/drawing/2014/main" xmlns="" id="{00000000-0008-0000-01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235</xdr:row>
      <xdr:rowOff>190500</xdr:rowOff>
    </xdr:from>
    <xdr:to>
      <xdr:col>3</xdr:col>
      <xdr:colOff>914400</xdr:colOff>
      <xdr:row>235</xdr:row>
      <xdr:rowOff>666750</xdr:rowOff>
    </xdr:to>
    <xdr:pic>
      <xdr:nvPicPr>
        <xdr:cNvPr id="227" name="927630-60-5_1_200">
          <a:extLs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236</xdr:row>
      <xdr:rowOff>190500</xdr:rowOff>
    </xdr:from>
    <xdr:to>
      <xdr:col>3</xdr:col>
      <xdr:colOff>590550</xdr:colOff>
      <xdr:row>236</xdr:row>
      <xdr:rowOff>666750</xdr:rowOff>
    </xdr:to>
    <xdr:pic>
      <xdr:nvPicPr>
        <xdr:cNvPr id="228" name="927680-50-8_1_200">
          <a:extLs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237</xdr:row>
      <xdr:rowOff>190500</xdr:rowOff>
    </xdr:from>
    <xdr:to>
      <xdr:col>3</xdr:col>
      <xdr:colOff>485775</xdr:colOff>
      <xdr:row>237</xdr:row>
      <xdr:rowOff>666750</xdr:rowOff>
    </xdr:to>
    <xdr:pic>
      <xdr:nvPicPr>
        <xdr:cNvPr id="229" name="927690-50-5_1_200">
          <a:extLs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239</xdr:row>
      <xdr:rowOff>190500</xdr:rowOff>
    </xdr:from>
    <xdr:to>
      <xdr:col>3</xdr:col>
      <xdr:colOff>400050</xdr:colOff>
      <xdr:row>239</xdr:row>
      <xdr:rowOff>666750</xdr:rowOff>
    </xdr:to>
    <xdr:pic>
      <xdr:nvPicPr>
        <xdr:cNvPr id="230" name="927700-50-52_1_200">
          <a:extLs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240</xdr:row>
      <xdr:rowOff>190500</xdr:rowOff>
    </xdr:from>
    <xdr:to>
      <xdr:col>3</xdr:col>
      <xdr:colOff>571500</xdr:colOff>
      <xdr:row>240</xdr:row>
      <xdr:rowOff>666750</xdr:rowOff>
    </xdr:to>
    <xdr:pic>
      <xdr:nvPicPr>
        <xdr:cNvPr id="231" name="927760-50-8_1_200">
          <a:extLst>
            <a:ext uri="{FF2B5EF4-FFF2-40B4-BE49-F238E27FC236}">
              <a16:creationId xmlns:a16="http://schemas.microsoft.com/office/drawing/2014/main" xmlns="" id="{00000000-0008-0000-01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244</xdr:row>
      <xdr:rowOff>190500</xdr:rowOff>
    </xdr:from>
    <xdr:to>
      <xdr:col>3</xdr:col>
      <xdr:colOff>609600</xdr:colOff>
      <xdr:row>244</xdr:row>
      <xdr:rowOff>666750</xdr:rowOff>
    </xdr:to>
    <xdr:pic>
      <xdr:nvPicPr>
        <xdr:cNvPr id="232" name="928650-50-51_1_200">
          <a:extLs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245</xdr:row>
      <xdr:rowOff>190500</xdr:rowOff>
    </xdr:from>
    <xdr:to>
      <xdr:col>3</xdr:col>
      <xdr:colOff>904875</xdr:colOff>
      <xdr:row>245</xdr:row>
      <xdr:rowOff>666750</xdr:rowOff>
    </xdr:to>
    <xdr:pic>
      <xdr:nvPicPr>
        <xdr:cNvPr id="233" name="928660-50-5_1_200">
          <a:extLs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246</xdr:row>
      <xdr:rowOff>190500</xdr:rowOff>
    </xdr:from>
    <xdr:to>
      <xdr:col>3</xdr:col>
      <xdr:colOff>600075</xdr:colOff>
      <xdr:row>246</xdr:row>
      <xdr:rowOff>666750</xdr:rowOff>
    </xdr:to>
    <xdr:pic>
      <xdr:nvPicPr>
        <xdr:cNvPr id="234" name="928680-50-5_1_200">
          <a:extLs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248</xdr:row>
      <xdr:rowOff>190500</xdr:rowOff>
    </xdr:from>
    <xdr:to>
      <xdr:col>3</xdr:col>
      <xdr:colOff>647700</xdr:colOff>
      <xdr:row>248</xdr:row>
      <xdr:rowOff>666750</xdr:rowOff>
    </xdr:to>
    <xdr:pic>
      <xdr:nvPicPr>
        <xdr:cNvPr id="235" name="928680-60-6_1_200">
          <a:extLs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249</xdr:row>
      <xdr:rowOff>190500</xdr:rowOff>
    </xdr:from>
    <xdr:to>
      <xdr:col>3</xdr:col>
      <xdr:colOff>981075</xdr:colOff>
      <xdr:row>249</xdr:row>
      <xdr:rowOff>666750</xdr:rowOff>
    </xdr:to>
    <xdr:pic>
      <xdr:nvPicPr>
        <xdr:cNvPr id="236" name="928930-60-31_1_200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250</xdr:row>
      <xdr:rowOff>190500</xdr:rowOff>
    </xdr:from>
    <xdr:to>
      <xdr:col>3</xdr:col>
      <xdr:colOff>981075</xdr:colOff>
      <xdr:row>250</xdr:row>
      <xdr:rowOff>666750</xdr:rowOff>
    </xdr:to>
    <xdr:pic>
      <xdr:nvPicPr>
        <xdr:cNvPr id="237" name="928940-60-3_1_200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251</xdr:row>
      <xdr:rowOff>190500</xdr:rowOff>
    </xdr:from>
    <xdr:to>
      <xdr:col>3</xdr:col>
      <xdr:colOff>981075</xdr:colOff>
      <xdr:row>251</xdr:row>
      <xdr:rowOff>666750</xdr:rowOff>
    </xdr:to>
    <xdr:pic>
      <xdr:nvPicPr>
        <xdr:cNvPr id="238" name="928950-60-3_1_200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252</xdr:row>
      <xdr:rowOff>190500</xdr:rowOff>
    </xdr:from>
    <xdr:to>
      <xdr:col>3</xdr:col>
      <xdr:colOff>981075</xdr:colOff>
      <xdr:row>252</xdr:row>
      <xdr:rowOff>666750</xdr:rowOff>
    </xdr:to>
    <xdr:pic>
      <xdr:nvPicPr>
        <xdr:cNvPr id="239" name="928950-60-8_1_200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253</xdr:row>
      <xdr:rowOff>190500</xdr:rowOff>
    </xdr:from>
    <xdr:to>
      <xdr:col>3</xdr:col>
      <xdr:colOff>981075</xdr:colOff>
      <xdr:row>253</xdr:row>
      <xdr:rowOff>666750</xdr:rowOff>
    </xdr:to>
    <xdr:pic>
      <xdr:nvPicPr>
        <xdr:cNvPr id="240" name="928960-60-12_1_200">
          <a:extLs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254</xdr:row>
      <xdr:rowOff>190500</xdr:rowOff>
    </xdr:from>
    <xdr:to>
      <xdr:col>3</xdr:col>
      <xdr:colOff>981075</xdr:colOff>
      <xdr:row>254</xdr:row>
      <xdr:rowOff>666750</xdr:rowOff>
    </xdr:to>
    <xdr:pic>
      <xdr:nvPicPr>
        <xdr:cNvPr id="241" name="928970-60-5_1_200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255</xdr:row>
      <xdr:rowOff>190500</xdr:rowOff>
    </xdr:from>
    <xdr:to>
      <xdr:col>3</xdr:col>
      <xdr:colOff>981075</xdr:colOff>
      <xdr:row>255</xdr:row>
      <xdr:rowOff>666750</xdr:rowOff>
    </xdr:to>
    <xdr:pic>
      <xdr:nvPicPr>
        <xdr:cNvPr id="242" name="928990-60-9_1_200">
          <a:extLs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256</xdr:row>
      <xdr:rowOff>190500</xdr:rowOff>
    </xdr:from>
    <xdr:to>
      <xdr:col>3</xdr:col>
      <xdr:colOff>981075</xdr:colOff>
      <xdr:row>256</xdr:row>
      <xdr:rowOff>666750</xdr:rowOff>
    </xdr:to>
    <xdr:pic>
      <xdr:nvPicPr>
        <xdr:cNvPr id="243" name="929000-60-3_1_200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257</xdr:row>
      <xdr:rowOff>190500</xdr:rowOff>
    </xdr:from>
    <xdr:to>
      <xdr:col>3</xdr:col>
      <xdr:colOff>981075</xdr:colOff>
      <xdr:row>257</xdr:row>
      <xdr:rowOff>666750</xdr:rowOff>
    </xdr:to>
    <xdr:pic>
      <xdr:nvPicPr>
        <xdr:cNvPr id="244" name="929000-60-31_1_200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258</xdr:row>
      <xdr:rowOff>190500</xdr:rowOff>
    </xdr:from>
    <xdr:to>
      <xdr:col>3</xdr:col>
      <xdr:colOff>981075</xdr:colOff>
      <xdr:row>258</xdr:row>
      <xdr:rowOff>666750</xdr:rowOff>
    </xdr:to>
    <xdr:pic>
      <xdr:nvPicPr>
        <xdr:cNvPr id="245" name="929000-60-33_1_200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259</xdr:row>
      <xdr:rowOff>190500</xdr:rowOff>
    </xdr:from>
    <xdr:to>
      <xdr:col>3</xdr:col>
      <xdr:colOff>981075</xdr:colOff>
      <xdr:row>259</xdr:row>
      <xdr:rowOff>666750</xdr:rowOff>
    </xdr:to>
    <xdr:pic>
      <xdr:nvPicPr>
        <xdr:cNvPr id="246" name="929010-60-34_1_200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260</xdr:row>
      <xdr:rowOff>190500</xdr:rowOff>
    </xdr:from>
    <xdr:to>
      <xdr:col>3</xdr:col>
      <xdr:colOff>933450</xdr:colOff>
      <xdr:row>260</xdr:row>
      <xdr:rowOff>666750</xdr:rowOff>
    </xdr:to>
    <xdr:pic>
      <xdr:nvPicPr>
        <xdr:cNvPr id="247" name="929020-60-11_1_200">
          <a:extLst>
            <a:ext uri="{FF2B5EF4-FFF2-40B4-BE49-F238E27FC236}">
              <a16:creationId xmlns:a16="http://schemas.microsoft.com/office/drawing/2014/main" xmlns="" id="{00000000-0008-0000-01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261</xdr:row>
      <xdr:rowOff>190500</xdr:rowOff>
    </xdr:from>
    <xdr:to>
      <xdr:col>3</xdr:col>
      <xdr:colOff>981075</xdr:colOff>
      <xdr:row>261</xdr:row>
      <xdr:rowOff>666750</xdr:rowOff>
    </xdr:to>
    <xdr:pic>
      <xdr:nvPicPr>
        <xdr:cNvPr id="248" name="929020-60-3_1_200">
          <a:extLs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262</xdr:row>
      <xdr:rowOff>190500</xdr:rowOff>
    </xdr:from>
    <xdr:to>
      <xdr:col>3</xdr:col>
      <xdr:colOff>981075</xdr:colOff>
      <xdr:row>262</xdr:row>
      <xdr:rowOff>666750</xdr:rowOff>
    </xdr:to>
    <xdr:pic>
      <xdr:nvPicPr>
        <xdr:cNvPr id="249" name="929030-60-13_1_200">
          <a:extLs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263</xdr:row>
      <xdr:rowOff>190500</xdr:rowOff>
    </xdr:from>
    <xdr:to>
      <xdr:col>3</xdr:col>
      <xdr:colOff>981075</xdr:colOff>
      <xdr:row>263</xdr:row>
      <xdr:rowOff>666750</xdr:rowOff>
    </xdr:to>
    <xdr:pic>
      <xdr:nvPicPr>
        <xdr:cNvPr id="250" name="929030-60-3_1_200">
          <a:extLs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264</xdr:row>
      <xdr:rowOff>190500</xdr:rowOff>
    </xdr:from>
    <xdr:to>
      <xdr:col>3</xdr:col>
      <xdr:colOff>981075</xdr:colOff>
      <xdr:row>264</xdr:row>
      <xdr:rowOff>666750</xdr:rowOff>
    </xdr:to>
    <xdr:pic>
      <xdr:nvPicPr>
        <xdr:cNvPr id="251" name="929040-60-5_1_200">
          <a:extLs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265</xdr:row>
      <xdr:rowOff>190500</xdr:rowOff>
    </xdr:from>
    <xdr:to>
      <xdr:col>3</xdr:col>
      <xdr:colOff>981075</xdr:colOff>
      <xdr:row>265</xdr:row>
      <xdr:rowOff>666750</xdr:rowOff>
    </xdr:to>
    <xdr:pic>
      <xdr:nvPicPr>
        <xdr:cNvPr id="252" name="929070-60-5_1_200">
          <a:extLst>
            <a:ext uri="{FF2B5EF4-FFF2-40B4-BE49-F238E27FC236}">
              <a16:creationId xmlns:a16="http://schemas.microsoft.com/office/drawing/2014/main" xmlns="" id="{00000000-0008-0000-01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266</xdr:row>
      <xdr:rowOff>190500</xdr:rowOff>
    </xdr:from>
    <xdr:to>
      <xdr:col>3</xdr:col>
      <xdr:colOff>981075</xdr:colOff>
      <xdr:row>266</xdr:row>
      <xdr:rowOff>666750</xdr:rowOff>
    </xdr:to>
    <xdr:pic>
      <xdr:nvPicPr>
        <xdr:cNvPr id="253" name="929150-50-31_1_200">
          <a:extLs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267</xdr:row>
      <xdr:rowOff>190500</xdr:rowOff>
    </xdr:from>
    <xdr:to>
      <xdr:col>3</xdr:col>
      <xdr:colOff>981075</xdr:colOff>
      <xdr:row>267</xdr:row>
      <xdr:rowOff>666750</xdr:rowOff>
    </xdr:to>
    <xdr:pic>
      <xdr:nvPicPr>
        <xdr:cNvPr id="254" name="929210-50-3_1_200">
          <a:extLst>
            <a:ext uri="{FF2B5EF4-FFF2-40B4-BE49-F238E27FC236}">
              <a16:creationId xmlns:a16="http://schemas.microsoft.com/office/drawing/2014/main" xmlns="" id="{00000000-0008-0000-01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268</xdr:row>
      <xdr:rowOff>190500</xdr:rowOff>
    </xdr:from>
    <xdr:to>
      <xdr:col>3</xdr:col>
      <xdr:colOff>981075</xdr:colOff>
      <xdr:row>268</xdr:row>
      <xdr:rowOff>666750</xdr:rowOff>
    </xdr:to>
    <xdr:pic>
      <xdr:nvPicPr>
        <xdr:cNvPr id="255" name="929240-50-31_1_200">
          <a:extLst>
            <a:ext uri="{FF2B5EF4-FFF2-40B4-BE49-F238E27FC236}">
              <a16:creationId xmlns:a16="http://schemas.microsoft.com/office/drawing/2014/main" xmlns="" id="{00000000-0008-0000-01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269</xdr:row>
      <xdr:rowOff>190500</xdr:rowOff>
    </xdr:from>
    <xdr:to>
      <xdr:col>3</xdr:col>
      <xdr:colOff>981075</xdr:colOff>
      <xdr:row>269</xdr:row>
      <xdr:rowOff>666750</xdr:rowOff>
    </xdr:to>
    <xdr:pic>
      <xdr:nvPicPr>
        <xdr:cNvPr id="256" name="929500-60-11_1_200">
          <a:extLst>
            <a:ext uri="{FF2B5EF4-FFF2-40B4-BE49-F238E27FC236}">
              <a16:creationId xmlns:a16="http://schemas.microsoft.com/office/drawing/2014/main" xmlns="" id="{00000000-0008-0000-01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270</xdr:row>
      <xdr:rowOff>190500</xdr:rowOff>
    </xdr:from>
    <xdr:to>
      <xdr:col>3</xdr:col>
      <xdr:colOff>981075</xdr:colOff>
      <xdr:row>270</xdr:row>
      <xdr:rowOff>666750</xdr:rowOff>
    </xdr:to>
    <xdr:pic>
      <xdr:nvPicPr>
        <xdr:cNvPr id="257" name="929540-60-17_1_200">
          <a:extLst>
            <a:ext uri="{FF2B5EF4-FFF2-40B4-BE49-F238E27FC236}">
              <a16:creationId xmlns:a16="http://schemas.microsoft.com/office/drawing/2014/main" xmlns="" id="{00000000-0008-0000-01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271</xdr:row>
      <xdr:rowOff>190500</xdr:rowOff>
    </xdr:from>
    <xdr:to>
      <xdr:col>3</xdr:col>
      <xdr:colOff>981075</xdr:colOff>
      <xdr:row>271</xdr:row>
      <xdr:rowOff>666750</xdr:rowOff>
    </xdr:to>
    <xdr:pic>
      <xdr:nvPicPr>
        <xdr:cNvPr id="258" name="929550-60-7_1_200">
          <a:extLs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272</xdr:row>
      <xdr:rowOff>190500</xdr:rowOff>
    </xdr:from>
    <xdr:to>
      <xdr:col>3</xdr:col>
      <xdr:colOff>981075</xdr:colOff>
      <xdr:row>272</xdr:row>
      <xdr:rowOff>666750</xdr:rowOff>
    </xdr:to>
    <xdr:pic>
      <xdr:nvPicPr>
        <xdr:cNvPr id="259" name="929830-60-13_1_200">
          <a:extLst>
            <a:ext uri="{FF2B5EF4-FFF2-40B4-BE49-F238E27FC236}">
              <a16:creationId xmlns:a16="http://schemas.microsoft.com/office/drawing/2014/main" xmlns="" id="{00000000-0008-0000-01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273</xdr:row>
      <xdr:rowOff>190500</xdr:rowOff>
    </xdr:from>
    <xdr:to>
      <xdr:col>3</xdr:col>
      <xdr:colOff>981075</xdr:colOff>
      <xdr:row>273</xdr:row>
      <xdr:rowOff>666750</xdr:rowOff>
    </xdr:to>
    <xdr:pic>
      <xdr:nvPicPr>
        <xdr:cNvPr id="260" name="929890-60-3_1_200">
          <a:extLst>
            <a:ext uri="{FF2B5EF4-FFF2-40B4-BE49-F238E27FC236}">
              <a16:creationId xmlns:a16="http://schemas.microsoft.com/office/drawing/2014/main" xmlns="" id="{00000000-0008-0000-01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274</xdr:row>
      <xdr:rowOff>190500</xdr:rowOff>
    </xdr:from>
    <xdr:to>
      <xdr:col>3</xdr:col>
      <xdr:colOff>981075</xdr:colOff>
      <xdr:row>274</xdr:row>
      <xdr:rowOff>666750</xdr:rowOff>
    </xdr:to>
    <xdr:pic>
      <xdr:nvPicPr>
        <xdr:cNvPr id="261" name="929890-60-32_1_200">
          <a:extLst>
            <a:ext uri="{FF2B5EF4-FFF2-40B4-BE49-F238E27FC236}">
              <a16:creationId xmlns:a16="http://schemas.microsoft.com/office/drawing/2014/main" xmlns="" id="{00000000-0008-0000-01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275</xdr:row>
      <xdr:rowOff>190500</xdr:rowOff>
    </xdr:from>
    <xdr:to>
      <xdr:col>3</xdr:col>
      <xdr:colOff>981075</xdr:colOff>
      <xdr:row>275</xdr:row>
      <xdr:rowOff>666750</xdr:rowOff>
    </xdr:to>
    <xdr:pic>
      <xdr:nvPicPr>
        <xdr:cNvPr id="262" name="929910-60-17_1_200">
          <a:extLst>
            <a:ext uri="{FF2B5EF4-FFF2-40B4-BE49-F238E27FC236}">
              <a16:creationId xmlns:a16="http://schemas.microsoft.com/office/drawing/2014/main" xmlns="" id="{00000000-0008-0000-01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276</xdr:row>
      <xdr:rowOff>190500</xdr:rowOff>
    </xdr:from>
    <xdr:to>
      <xdr:col>3</xdr:col>
      <xdr:colOff>981075</xdr:colOff>
      <xdr:row>276</xdr:row>
      <xdr:rowOff>666750</xdr:rowOff>
    </xdr:to>
    <xdr:pic>
      <xdr:nvPicPr>
        <xdr:cNvPr id="263" name="929910-60-31_1_200">
          <a:extLst>
            <a:ext uri="{FF2B5EF4-FFF2-40B4-BE49-F238E27FC236}">
              <a16:creationId xmlns:a16="http://schemas.microsoft.com/office/drawing/2014/main" xmlns="" id="{00000000-0008-0000-01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277</xdr:row>
      <xdr:rowOff>190500</xdr:rowOff>
    </xdr:from>
    <xdr:to>
      <xdr:col>3</xdr:col>
      <xdr:colOff>981075</xdr:colOff>
      <xdr:row>277</xdr:row>
      <xdr:rowOff>666750</xdr:rowOff>
    </xdr:to>
    <xdr:pic>
      <xdr:nvPicPr>
        <xdr:cNvPr id="264" name="929910-60-33_1_200">
          <a:extLst>
            <a:ext uri="{FF2B5EF4-FFF2-40B4-BE49-F238E27FC236}">
              <a16:creationId xmlns:a16="http://schemas.microsoft.com/office/drawing/2014/main" xmlns="" id="{00000000-0008-0000-01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279</xdr:row>
      <xdr:rowOff>190500</xdr:rowOff>
    </xdr:from>
    <xdr:to>
      <xdr:col>3</xdr:col>
      <xdr:colOff>981075</xdr:colOff>
      <xdr:row>279</xdr:row>
      <xdr:rowOff>666750</xdr:rowOff>
    </xdr:to>
    <xdr:pic>
      <xdr:nvPicPr>
        <xdr:cNvPr id="265" name="929930-60-3_1_200">
          <a:extLst>
            <a:ext uri="{FF2B5EF4-FFF2-40B4-BE49-F238E27FC236}">
              <a16:creationId xmlns:a16="http://schemas.microsoft.com/office/drawing/2014/main" xmlns="" id="{00000000-0008-0000-01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280</xdr:row>
      <xdr:rowOff>190500</xdr:rowOff>
    </xdr:from>
    <xdr:to>
      <xdr:col>3</xdr:col>
      <xdr:colOff>981075</xdr:colOff>
      <xdr:row>280</xdr:row>
      <xdr:rowOff>666750</xdr:rowOff>
    </xdr:to>
    <xdr:pic>
      <xdr:nvPicPr>
        <xdr:cNvPr id="266" name="929940-60-3_1_200">
          <a:extLst>
            <a:ext uri="{FF2B5EF4-FFF2-40B4-BE49-F238E27FC236}">
              <a16:creationId xmlns:a16="http://schemas.microsoft.com/office/drawing/2014/main" xmlns="" id="{00000000-0008-0000-01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281</xdr:row>
      <xdr:rowOff>190500</xdr:rowOff>
    </xdr:from>
    <xdr:to>
      <xdr:col>3</xdr:col>
      <xdr:colOff>981075</xdr:colOff>
      <xdr:row>281</xdr:row>
      <xdr:rowOff>666750</xdr:rowOff>
    </xdr:to>
    <xdr:pic>
      <xdr:nvPicPr>
        <xdr:cNvPr id="267" name="929980-50-5_1_200">
          <a:extLst>
            <a:ext uri="{FF2B5EF4-FFF2-40B4-BE49-F238E27FC236}">
              <a16:creationId xmlns:a16="http://schemas.microsoft.com/office/drawing/2014/main" xmlns="" id="{00000000-0008-0000-01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282</xdr:row>
      <xdr:rowOff>190500</xdr:rowOff>
    </xdr:from>
    <xdr:to>
      <xdr:col>3</xdr:col>
      <xdr:colOff>933450</xdr:colOff>
      <xdr:row>282</xdr:row>
      <xdr:rowOff>666750</xdr:rowOff>
    </xdr:to>
    <xdr:pic>
      <xdr:nvPicPr>
        <xdr:cNvPr id="268" name="929990-50-5_1_200">
          <a:extLst>
            <a:ext uri="{FF2B5EF4-FFF2-40B4-BE49-F238E27FC236}">
              <a16:creationId xmlns:a16="http://schemas.microsoft.com/office/drawing/2014/main" xmlns="" id="{00000000-0008-0000-01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283</xdr:row>
      <xdr:rowOff>190500</xdr:rowOff>
    </xdr:from>
    <xdr:to>
      <xdr:col>3</xdr:col>
      <xdr:colOff>933450</xdr:colOff>
      <xdr:row>283</xdr:row>
      <xdr:rowOff>666750</xdr:rowOff>
    </xdr:to>
    <xdr:pic>
      <xdr:nvPicPr>
        <xdr:cNvPr id="269" name="930000-50-13_1_200">
          <a:extLst>
            <a:ext uri="{FF2B5EF4-FFF2-40B4-BE49-F238E27FC236}">
              <a16:creationId xmlns:a16="http://schemas.microsoft.com/office/drawing/2014/main" xmlns="" id="{00000000-0008-0000-01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284</xdr:row>
      <xdr:rowOff>190500</xdr:rowOff>
    </xdr:from>
    <xdr:to>
      <xdr:col>3</xdr:col>
      <xdr:colOff>981075</xdr:colOff>
      <xdr:row>284</xdr:row>
      <xdr:rowOff>666750</xdr:rowOff>
    </xdr:to>
    <xdr:pic>
      <xdr:nvPicPr>
        <xdr:cNvPr id="270" name="930190-40-13_1_200">
          <a:extLst>
            <a:ext uri="{FF2B5EF4-FFF2-40B4-BE49-F238E27FC236}">
              <a16:creationId xmlns:a16="http://schemas.microsoft.com/office/drawing/2014/main" xmlns="" id="{00000000-0008-0000-01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285</xdr:row>
      <xdr:rowOff>190500</xdr:rowOff>
    </xdr:from>
    <xdr:to>
      <xdr:col>3</xdr:col>
      <xdr:colOff>628650</xdr:colOff>
      <xdr:row>285</xdr:row>
      <xdr:rowOff>666750</xdr:rowOff>
    </xdr:to>
    <xdr:pic>
      <xdr:nvPicPr>
        <xdr:cNvPr id="271" name="930220-60-9_1_200">
          <a:extLst>
            <a:ext uri="{FF2B5EF4-FFF2-40B4-BE49-F238E27FC236}">
              <a16:creationId xmlns:a16="http://schemas.microsoft.com/office/drawing/2014/main" xmlns="" id="{00000000-0008-0000-01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287</xdr:row>
      <xdr:rowOff>190500</xdr:rowOff>
    </xdr:from>
    <xdr:to>
      <xdr:col>3</xdr:col>
      <xdr:colOff>619125</xdr:colOff>
      <xdr:row>287</xdr:row>
      <xdr:rowOff>666750</xdr:rowOff>
    </xdr:to>
    <xdr:pic>
      <xdr:nvPicPr>
        <xdr:cNvPr id="272" name="930280-50-5_1_200">
          <a:extLst>
            <a:ext uri="{FF2B5EF4-FFF2-40B4-BE49-F238E27FC236}">
              <a16:creationId xmlns:a16="http://schemas.microsoft.com/office/drawing/2014/main" xmlns="" id="{00000000-0008-0000-01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288</xdr:row>
      <xdr:rowOff>190500</xdr:rowOff>
    </xdr:from>
    <xdr:to>
      <xdr:col>3</xdr:col>
      <xdr:colOff>504825</xdr:colOff>
      <xdr:row>288</xdr:row>
      <xdr:rowOff>666750</xdr:rowOff>
    </xdr:to>
    <xdr:pic>
      <xdr:nvPicPr>
        <xdr:cNvPr id="273" name="930290-50-5_1_200">
          <a:extLst>
            <a:ext uri="{FF2B5EF4-FFF2-40B4-BE49-F238E27FC236}">
              <a16:creationId xmlns:a16="http://schemas.microsoft.com/office/drawing/2014/main" xmlns="" id="{00000000-0008-0000-01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295</xdr:row>
      <xdr:rowOff>190500</xdr:rowOff>
    </xdr:from>
    <xdr:to>
      <xdr:col>3</xdr:col>
      <xdr:colOff>523875</xdr:colOff>
      <xdr:row>295</xdr:row>
      <xdr:rowOff>666750</xdr:rowOff>
    </xdr:to>
    <xdr:pic>
      <xdr:nvPicPr>
        <xdr:cNvPr id="274" name="930370-60-14_1_200">
          <a:extLst>
            <a:ext uri="{FF2B5EF4-FFF2-40B4-BE49-F238E27FC236}">
              <a16:creationId xmlns:a16="http://schemas.microsoft.com/office/drawing/2014/main" xmlns="" id="{00000000-0008-0000-01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298</xdr:row>
      <xdr:rowOff>190500</xdr:rowOff>
    </xdr:from>
    <xdr:to>
      <xdr:col>3</xdr:col>
      <xdr:colOff>981075</xdr:colOff>
      <xdr:row>298</xdr:row>
      <xdr:rowOff>666750</xdr:rowOff>
    </xdr:to>
    <xdr:pic>
      <xdr:nvPicPr>
        <xdr:cNvPr id="275" name="928930-60-11_1_200">
          <a:extLs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299</xdr:row>
      <xdr:rowOff>190500</xdr:rowOff>
    </xdr:from>
    <xdr:to>
      <xdr:col>3</xdr:col>
      <xdr:colOff>981075</xdr:colOff>
      <xdr:row>299</xdr:row>
      <xdr:rowOff>666750</xdr:rowOff>
    </xdr:to>
    <xdr:pic>
      <xdr:nvPicPr>
        <xdr:cNvPr id="276" name="928930-60-32_1_200">
          <a:extLst>
            <a:ext uri="{FF2B5EF4-FFF2-40B4-BE49-F238E27FC236}">
              <a16:creationId xmlns:a16="http://schemas.microsoft.com/office/drawing/2014/main" xmlns="" id="{00000000-0008-0000-01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300</xdr:row>
      <xdr:rowOff>190500</xdr:rowOff>
    </xdr:from>
    <xdr:to>
      <xdr:col>3</xdr:col>
      <xdr:colOff>981075</xdr:colOff>
      <xdr:row>300</xdr:row>
      <xdr:rowOff>666750</xdr:rowOff>
    </xdr:to>
    <xdr:pic>
      <xdr:nvPicPr>
        <xdr:cNvPr id="277" name="933670-50-11_1_200">
          <a:extLst>
            <a:ext uri="{FF2B5EF4-FFF2-40B4-BE49-F238E27FC236}">
              <a16:creationId xmlns:a16="http://schemas.microsoft.com/office/drawing/2014/main" xmlns="" id="{00000000-0008-0000-01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301</xdr:row>
      <xdr:rowOff>190500</xdr:rowOff>
    </xdr:from>
    <xdr:to>
      <xdr:col>3</xdr:col>
      <xdr:colOff>981075</xdr:colOff>
      <xdr:row>301</xdr:row>
      <xdr:rowOff>666750</xdr:rowOff>
    </xdr:to>
    <xdr:pic>
      <xdr:nvPicPr>
        <xdr:cNvPr id="278" name="933670-60-2_1_200">
          <a:extLst>
            <a:ext uri="{FF2B5EF4-FFF2-40B4-BE49-F238E27FC236}">
              <a16:creationId xmlns:a16="http://schemas.microsoft.com/office/drawing/2014/main" xmlns="" id="{00000000-0008-0000-01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302</xdr:row>
      <xdr:rowOff>190500</xdr:rowOff>
    </xdr:from>
    <xdr:to>
      <xdr:col>3</xdr:col>
      <xdr:colOff>981075</xdr:colOff>
      <xdr:row>302</xdr:row>
      <xdr:rowOff>666750</xdr:rowOff>
    </xdr:to>
    <xdr:pic>
      <xdr:nvPicPr>
        <xdr:cNvPr id="279" name="933690-50-3_1_200">
          <a:extLst>
            <a:ext uri="{FF2B5EF4-FFF2-40B4-BE49-F238E27FC236}">
              <a16:creationId xmlns:a16="http://schemas.microsoft.com/office/drawing/2014/main" xmlns="" id="{00000000-0008-0000-01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303</xdr:row>
      <xdr:rowOff>190500</xdr:rowOff>
    </xdr:from>
    <xdr:to>
      <xdr:col>3</xdr:col>
      <xdr:colOff>981075</xdr:colOff>
      <xdr:row>303</xdr:row>
      <xdr:rowOff>666750</xdr:rowOff>
    </xdr:to>
    <xdr:pic>
      <xdr:nvPicPr>
        <xdr:cNvPr id="280" name="933700-60-2_1_200">
          <a:extLst>
            <a:ext uri="{FF2B5EF4-FFF2-40B4-BE49-F238E27FC236}">
              <a16:creationId xmlns:a16="http://schemas.microsoft.com/office/drawing/2014/main" xmlns="" id="{00000000-0008-0000-01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304</xdr:row>
      <xdr:rowOff>190500</xdr:rowOff>
    </xdr:from>
    <xdr:to>
      <xdr:col>3</xdr:col>
      <xdr:colOff>981075</xdr:colOff>
      <xdr:row>304</xdr:row>
      <xdr:rowOff>666750</xdr:rowOff>
    </xdr:to>
    <xdr:pic>
      <xdr:nvPicPr>
        <xdr:cNvPr id="281" name="933710-60-3_1_200">
          <a:extLst>
            <a:ext uri="{FF2B5EF4-FFF2-40B4-BE49-F238E27FC236}">
              <a16:creationId xmlns:a16="http://schemas.microsoft.com/office/drawing/2014/main" xmlns="" id="{00000000-0008-0000-01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305</xdr:row>
      <xdr:rowOff>190500</xdr:rowOff>
    </xdr:from>
    <xdr:to>
      <xdr:col>3</xdr:col>
      <xdr:colOff>981075</xdr:colOff>
      <xdr:row>305</xdr:row>
      <xdr:rowOff>666750</xdr:rowOff>
    </xdr:to>
    <xdr:pic>
      <xdr:nvPicPr>
        <xdr:cNvPr id="282" name="933710-60-31_1_200">
          <a:extLst>
            <a:ext uri="{FF2B5EF4-FFF2-40B4-BE49-F238E27FC236}">
              <a16:creationId xmlns:a16="http://schemas.microsoft.com/office/drawing/2014/main" xmlns="" id="{00000000-0008-0000-01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306</xdr:row>
      <xdr:rowOff>190500</xdr:rowOff>
    </xdr:from>
    <xdr:to>
      <xdr:col>3</xdr:col>
      <xdr:colOff>933450</xdr:colOff>
      <xdr:row>306</xdr:row>
      <xdr:rowOff>666750</xdr:rowOff>
    </xdr:to>
    <xdr:pic>
      <xdr:nvPicPr>
        <xdr:cNvPr id="283" name="933740-60-11_1_200">
          <a:extLst>
            <a:ext uri="{FF2B5EF4-FFF2-40B4-BE49-F238E27FC236}">
              <a16:creationId xmlns:a16="http://schemas.microsoft.com/office/drawing/2014/main" xmlns="" id="{00000000-0008-0000-01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307</xdr:row>
      <xdr:rowOff>190500</xdr:rowOff>
    </xdr:from>
    <xdr:to>
      <xdr:col>3</xdr:col>
      <xdr:colOff>933450</xdr:colOff>
      <xdr:row>307</xdr:row>
      <xdr:rowOff>666750</xdr:rowOff>
    </xdr:to>
    <xdr:pic>
      <xdr:nvPicPr>
        <xdr:cNvPr id="284" name="933740-60-3_1_200">
          <a:extLst>
            <a:ext uri="{FF2B5EF4-FFF2-40B4-BE49-F238E27FC236}">
              <a16:creationId xmlns:a16="http://schemas.microsoft.com/office/drawing/2014/main" xmlns="" id="{00000000-0008-0000-01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308</xdr:row>
      <xdr:rowOff>190500</xdr:rowOff>
    </xdr:from>
    <xdr:to>
      <xdr:col>3</xdr:col>
      <xdr:colOff>933450</xdr:colOff>
      <xdr:row>308</xdr:row>
      <xdr:rowOff>666750</xdr:rowOff>
    </xdr:to>
    <xdr:pic>
      <xdr:nvPicPr>
        <xdr:cNvPr id="285" name="933741-60-11_1_200">
          <a:extLst>
            <a:ext uri="{FF2B5EF4-FFF2-40B4-BE49-F238E27FC236}">
              <a16:creationId xmlns:a16="http://schemas.microsoft.com/office/drawing/2014/main" xmlns="" id="{00000000-0008-0000-01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309</xdr:row>
      <xdr:rowOff>190500</xdr:rowOff>
    </xdr:from>
    <xdr:to>
      <xdr:col>3</xdr:col>
      <xdr:colOff>933450</xdr:colOff>
      <xdr:row>309</xdr:row>
      <xdr:rowOff>666750</xdr:rowOff>
    </xdr:to>
    <xdr:pic>
      <xdr:nvPicPr>
        <xdr:cNvPr id="286" name="933741-60-3_1_200">
          <a:extLst>
            <a:ext uri="{FF2B5EF4-FFF2-40B4-BE49-F238E27FC236}">
              <a16:creationId xmlns:a16="http://schemas.microsoft.com/office/drawing/2014/main" xmlns="" id="{00000000-0008-0000-01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310</xdr:row>
      <xdr:rowOff>190500</xdr:rowOff>
    </xdr:from>
    <xdr:to>
      <xdr:col>3</xdr:col>
      <xdr:colOff>1076325</xdr:colOff>
      <xdr:row>310</xdr:row>
      <xdr:rowOff>666750</xdr:rowOff>
    </xdr:to>
    <xdr:pic>
      <xdr:nvPicPr>
        <xdr:cNvPr id="287" name="935900-30-3_1_200">
          <a:extLst>
            <a:ext uri="{FF2B5EF4-FFF2-40B4-BE49-F238E27FC236}">
              <a16:creationId xmlns:a16="http://schemas.microsoft.com/office/drawing/2014/main" xmlns="" id="{00000000-0008-0000-01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313</xdr:row>
      <xdr:rowOff>190500</xdr:rowOff>
    </xdr:from>
    <xdr:to>
      <xdr:col>3</xdr:col>
      <xdr:colOff>981075</xdr:colOff>
      <xdr:row>313</xdr:row>
      <xdr:rowOff>666750</xdr:rowOff>
    </xdr:to>
    <xdr:pic>
      <xdr:nvPicPr>
        <xdr:cNvPr id="288" name="936850-60-32_1_200">
          <a:extLst>
            <a:ext uri="{FF2B5EF4-FFF2-40B4-BE49-F238E27FC236}">
              <a16:creationId xmlns:a16="http://schemas.microsoft.com/office/drawing/2014/main" xmlns="" id="{00000000-0008-0000-01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314</xdr:row>
      <xdr:rowOff>190500</xdr:rowOff>
    </xdr:from>
    <xdr:to>
      <xdr:col>3</xdr:col>
      <xdr:colOff>981075</xdr:colOff>
      <xdr:row>314</xdr:row>
      <xdr:rowOff>666750</xdr:rowOff>
    </xdr:to>
    <xdr:pic>
      <xdr:nvPicPr>
        <xdr:cNvPr id="289" name="926650-50-4_1_200">
          <a:extLst>
            <a:ext uri="{FF2B5EF4-FFF2-40B4-BE49-F238E27FC236}">
              <a16:creationId xmlns:a16="http://schemas.microsoft.com/office/drawing/2014/main" xmlns="" id="{00000000-0008-0000-01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315</xdr:row>
      <xdr:rowOff>190500</xdr:rowOff>
    </xdr:from>
    <xdr:to>
      <xdr:col>3</xdr:col>
      <xdr:colOff>981075</xdr:colOff>
      <xdr:row>315</xdr:row>
      <xdr:rowOff>666750</xdr:rowOff>
    </xdr:to>
    <xdr:pic>
      <xdr:nvPicPr>
        <xdr:cNvPr id="290" name="926650-60-52_1_200">
          <a:extLst>
            <a:ext uri="{FF2B5EF4-FFF2-40B4-BE49-F238E27FC236}">
              <a16:creationId xmlns:a16="http://schemas.microsoft.com/office/drawing/2014/main" xmlns="" id="{00000000-0008-0000-01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316</xdr:row>
      <xdr:rowOff>190500</xdr:rowOff>
    </xdr:from>
    <xdr:to>
      <xdr:col>3</xdr:col>
      <xdr:colOff>981075</xdr:colOff>
      <xdr:row>316</xdr:row>
      <xdr:rowOff>666750</xdr:rowOff>
    </xdr:to>
    <xdr:pic>
      <xdr:nvPicPr>
        <xdr:cNvPr id="291" name="926680-50-12_1_200">
          <a:extLst>
            <a:ext uri="{FF2B5EF4-FFF2-40B4-BE49-F238E27FC236}">
              <a16:creationId xmlns:a16="http://schemas.microsoft.com/office/drawing/2014/main" xmlns="" id="{00000000-0008-0000-01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317</xdr:row>
      <xdr:rowOff>190500</xdr:rowOff>
    </xdr:from>
    <xdr:to>
      <xdr:col>3</xdr:col>
      <xdr:colOff>981075</xdr:colOff>
      <xdr:row>317</xdr:row>
      <xdr:rowOff>666750</xdr:rowOff>
    </xdr:to>
    <xdr:pic>
      <xdr:nvPicPr>
        <xdr:cNvPr id="292" name="942550-50-31_1_200">
          <a:extLst>
            <a:ext uri="{FF2B5EF4-FFF2-40B4-BE49-F238E27FC236}">
              <a16:creationId xmlns:a16="http://schemas.microsoft.com/office/drawing/2014/main" xmlns="" id="{00000000-0008-0000-01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318</xdr:row>
      <xdr:rowOff>190500</xdr:rowOff>
    </xdr:from>
    <xdr:to>
      <xdr:col>3</xdr:col>
      <xdr:colOff>981075</xdr:colOff>
      <xdr:row>318</xdr:row>
      <xdr:rowOff>666750</xdr:rowOff>
    </xdr:to>
    <xdr:pic>
      <xdr:nvPicPr>
        <xdr:cNvPr id="293" name="942550-60-3_1_200">
          <a:extLst>
            <a:ext uri="{FF2B5EF4-FFF2-40B4-BE49-F238E27FC236}">
              <a16:creationId xmlns:a16="http://schemas.microsoft.com/office/drawing/2014/main" xmlns="" id="{00000000-0008-0000-01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319</xdr:row>
      <xdr:rowOff>190500</xdr:rowOff>
    </xdr:from>
    <xdr:to>
      <xdr:col>3</xdr:col>
      <xdr:colOff>981075</xdr:colOff>
      <xdr:row>319</xdr:row>
      <xdr:rowOff>666750</xdr:rowOff>
    </xdr:to>
    <xdr:pic>
      <xdr:nvPicPr>
        <xdr:cNvPr id="294" name="929920-60-5_1_200">
          <a:extLst>
            <a:ext uri="{FF2B5EF4-FFF2-40B4-BE49-F238E27FC236}">
              <a16:creationId xmlns:a16="http://schemas.microsoft.com/office/drawing/2014/main" xmlns="" id="{00000000-0008-0000-01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320</xdr:row>
      <xdr:rowOff>190500</xdr:rowOff>
    </xdr:from>
    <xdr:to>
      <xdr:col>3</xdr:col>
      <xdr:colOff>981075</xdr:colOff>
      <xdr:row>320</xdr:row>
      <xdr:rowOff>666750</xdr:rowOff>
    </xdr:to>
    <xdr:pic>
      <xdr:nvPicPr>
        <xdr:cNvPr id="295" name="929930-60-33_1_200">
          <a:extLst>
            <a:ext uri="{FF2B5EF4-FFF2-40B4-BE49-F238E27FC236}">
              <a16:creationId xmlns:a16="http://schemas.microsoft.com/office/drawing/2014/main" xmlns="" id="{00000000-0008-0000-01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321</xdr:row>
      <xdr:rowOff>190500</xdr:rowOff>
    </xdr:from>
    <xdr:to>
      <xdr:col>3</xdr:col>
      <xdr:colOff>876300</xdr:colOff>
      <xdr:row>321</xdr:row>
      <xdr:rowOff>666750</xdr:rowOff>
    </xdr:to>
    <xdr:pic>
      <xdr:nvPicPr>
        <xdr:cNvPr id="296" name="936850-60-11_1_200">
          <a:extLst>
            <a:ext uri="{FF2B5EF4-FFF2-40B4-BE49-F238E27FC236}">
              <a16:creationId xmlns:a16="http://schemas.microsoft.com/office/drawing/2014/main" xmlns="" id="{00000000-0008-0000-01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322</xdr:row>
      <xdr:rowOff>190500</xdr:rowOff>
    </xdr:from>
    <xdr:to>
      <xdr:col>3</xdr:col>
      <xdr:colOff>876300</xdr:colOff>
      <xdr:row>322</xdr:row>
      <xdr:rowOff>666750</xdr:rowOff>
    </xdr:to>
    <xdr:pic>
      <xdr:nvPicPr>
        <xdr:cNvPr id="297" name="936850-60-62_1_200">
          <a:extLst>
            <a:ext uri="{FF2B5EF4-FFF2-40B4-BE49-F238E27FC236}">
              <a16:creationId xmlns:a16="http://schemas.microsoft.com/office/drawing/2014/main" xmlns="" id="{00000000-0008-0000-01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323</xdr:row>
      <xdr:rowOff>190500</xdr:rowOff>
    </xdr:from>
    <xdr:to>
      <xdr:col>3</xdr:col>
      <xdr:colOff>981075</xdr:colOff>
      <xdr:row>323</xdr:row>
      <xdr:rowOff>666750</xdr:rowOff>
    </xdr:to>
    <xdr:pic>
      <xdr:nvPicPr>
        <xdr:cNvPr id="298" name="928940-60-32_1_200">
          <a:extLst>
            <a:ext uri="{FF2B5EF4-FFF2-40B4-BE49-F238E27FC236}">
              <a16:creationId xmlns:a16="http://schemas.microsoft.com/office/drawing/2014/main" xmlns="" id="{00000000-0008-0000-01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324</xdr:row>
      <xdr:rowOff>190500</xdr:rowOff>
    </xdr:from>
    <xdr:to>
      <xdr:col>3</xdr:col>
      <xdr:colOff>981075</xdr:colOff>
      <xdr:row>324</xdr:row>
      <xdr:rowOff>666750</xdr:rowOff>
    </xdr:to>
    <xdr:pic>
      <xdr:nvPicPr>
        <xdr:cNvPr id="299" name="928940-60-33_1_200">
          <a:extLst>
            <a:ext uri="{FF2B5EF4-FFF2-40B4-BE49-F238E27FC236}">
              <a16:creationId xmlns:a16="http://schemas.microsoft.com/office/drawing/2014/main" xmlns="" id="{00000000-0008-0000-01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325</xdr:row>
      <xdr:rowOff>190500</xdr:rowOff>
    </xdr:from>
    <xdr:to>
      <xdr:col>3</xdr:col>
      <xdr:colOff>981075</xdr:colOff>
      <xdr:row>325</xdr:row>
      <xdr:rowOff>666750</xdr:rowOff>
    </xdr:to>
    <xdr:pic>
      <xdr:nvPicPr>
        <xdr:cNvPr id="300" name="942740-60-3_1_200">
          <a:extLst>
            <a:ext uri="{FF2B5EF4-FFF2-40B4-BE49-F238E27FC236}">
              <a16:creationId xmlns:a16="http://schemas.microsoft.com/office/drawing/2014/main" xmlns="" id="{00000000-0008-0000-01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326</xdr:row>
      <xdr:rowOff>190500</xdr:rowOff>
    </xdr:from>
    <xdr:to>
      <xdr:col>3</xdr:col>
      <xdr:colOff>981075</xdr:colOff>
      <xdr:row>326</xdr:row>
      <xdr:rowOff>666750</xdr:rowOff>
    </xdr:to>
    <xdr:pic>
      <xdr:nvPicPr>
        <xdr:cNvPr id="301" name="942760-60-5_1_200">
          <a:extLst>
            <a:ext uri="{FF2B5EF4-FFF2-40B4-BE49-F238E27FC236}">
              <a16:creationId xmlns:a16="http://schemas.microsoft.com/office/drawing/2014/main" xmlns="" id="{00000000-0008-0000-01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327</xdr:row>
      <xdr:rowOff>190500</xdr:rowOff>
    </xdr:from>
    <xdr:to>
      <xdr:col>3</xdr:col>
      <xdr:colOff>981075</xdr:colOff>
      <xdr:row>327</xdr:row>
      <xdr:rowOff>666750</xdr:rowOff>
    </xdr:to>
    <xdr:pic>
      <xdr:nvPicPr>
        <xdr:cNvPr id="302" name="942810-60-3_1_200">
          <a:extLst>
            <a:ext uri="{FF2B5EF4-FFF2-40B4-BE49-F238E27FC236}">
              <a16:creationId xmlns:a16="http://schemas.microsoft.com/office/drawing/2014/main" xmlns="" id="{00000000-0008-0000-01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328</xdr:row>
      <xdr:rowOff>190500</xdr:rowOff>
    </xdr:from>
    <xdr:to>
      <xdr:col>3</xdr:col>
      <xdr:colOff>981075</xdr:colOff>
      <xdr:row>328</xdr:row>
      <xdr:rowOff>666750</xdr:rowOff>
    </xdr:to>
    <xdr:pic>
      <xdr:nvPicPr>
        <xdr:cNvPr id="303" name="942870-50-14_1_200">
          <a:extLst>
            <a:ext uri="{FF2B5EF4-FFF2-40B4-BE49-F238E27FC236}">
              <a16:creationId xmlns:a16="http://schemas.microsoft.com/office/drawing/2014/main" xmlns="" id="{00000000-0008-0000-01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329</xdr:row>
      <xdr:rowOff>190500</xdr:rowOff>
    </xdr:from>
    <xdr:to>
      <xdr:col>3</xdr:col>
      <xdr:colOff>981075</xdr:colOff>
      <xdr:row>329</xdr:row>
      <xdr:rowOff>666750</xdr:rowOff>
    </xdr:to>
    <xdr:pic>
      <xdr:nvPicPr>
        <xdr:cNvPr id="304" name="942870-50-7_1_200">
          <a:extLst>
            <a:ext uri="{FF2B5EF4-FFF2-40B4-BE49-F238E27FC236}">
              <a16:creationId xmlns:a16="http://schemas.microsoft.com/office/drawing/2014/main" xmlns="" id="{00000000-0008-0000-01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330</xdr:row>
      <xdr:rowOff>190500</xdr:rowOff>
    </xdr:from>
    <xdr:to>
      <xdr:col>3</xdr:col>
      <xdr:colOff>981075</xdr:colOff>
      <xdr:row>330</xdr:row>
      <xdr:rowOff>666750</xdr:rowOff>
    </xdr:to>
    <xdr:pic>
      <xdr:nvPicPr>
        <xdr:cNvPr id="305" name="942920-50-3_1_200">
          <a:extLst>
            <a:ext uri="{FF2B5EF4-FFF2-40B4-BE49-F238E27FC236}">
              <a16:creationId xmlns:a16="http://schemas.microsoft.com/office/drawing/2014/main" xmlns="" id="{00000000-0008-0000-01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331</xdr:row>
      <xdr:rowOff>190500</xdr:rowOff>
    </xdr:from>
    <xdr:to>
      <xdr:col>3</xdr:col>
      <xdr:colOff>981075</xdr:colOff>
      <xdr:row>331</xdr:row>
      <xdr:rowOff>666750</xdr:rowOff>
    </xdr:to>
    <xdr:pic>
      <xdr:nvPicPr>
        <xdr:cNvPr id="306" name="942920-50-31_1_200">
          <a:extLst>
            <a:ext uri="{FF2B5EF4-FFF2-40B4-BE49-F238E27FC236}">
              <a16:creationId xmlns:a16="http://schemas.microsoft.com/office/drawing/2014/main" xmlns="" id="{00000000-0008-0000-01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332</xdr:row>
      <xdr:rowOff>190500</xdr:rowOff>
    </xdr:from>
    <xdr:to>
      <xdr:col>3</xdr:col>
      <xdr:colOff>981075</xdr:colOff>
      <xdr:row>332</xdr:row>
      <xdr:rowOff>666750</xdr:rowOff>
    </xdr:to>
    <xdr:pic>
      <xdr:nvPicPr>
        <xdr:cNvPr id="307" name="942930-50-3_1_200">
          <a:extLst>
            <a:ext uri="{FF2B5EF4-FFF2-40B4-BE49-F238E27FC236}">
              <a16:creationId xmlns:a16="http://schemas.microsoft.com/office/drawing/2014/main" xmlns="" id="{00000000-0008-0000-01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333</xdr:row>
      <xdr:rowOff>190500</xdr:rowOff>
    </xdr:from>
    <xdr:to>
      <xdr:col>3</xdr:col>
      <xdr:colOff>981075</xdr:colOff>
      <xdr:row>333</xdr:row>
      <xdr:rowOff>666750</xdr:rowOff>
    </xdr:to>
    <xdr:pic>
      <xdr:nvPicPr>
        <xdr:cNvPr id="308" name="942960-60-3_1_200">
          <a:extLst>
            <a:ext uri="{FF2B5EF4-FFF2-40B4-BE49-F238E27FC236}">
              <a16:creationId xmlns:a16="http://schemas.microsoft.com/office/drawing/2014/main" xmlns="" id="{00000000-0008-0000-01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334</xdr:row>
      <xdr:rowOff>190500</xdr:rowOff>
    </xdr:from>
    <xdr:to>
      <xdr:col>3</xdr:col>
      <xdr:colOff>981075</xdr:colOff>
      <xdr:row>334</xdr:row>
      <xdr:rowOff>666750</xdr:rowOff>
    </xdr:to>
    <xdr:pic>
      <xdr:nvPicPr>
        <xdr:cNvPr id="309" name="943070-60-3_1_200">
          <a:extLst>
            <a:ext uri="{FF2B5EF4-FFF2-40B4-BE49-F238E27FC236}">
              <a16:creationId xmlns:a16="http://schemas.microsoft.com/office/drawing/2014/main" xmlns="" id="{00000000-0008-0000-01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335</xdr:row>
      <xdr:rowOff>190500</xdr:rowOff>
    </xdr:from>
    <xdr:to>
      <xdr:col>3</xdr:col>
      <xdr:colOff>981075</xdr:colOff>
      <xdr:row>335</xdr:row>
      <xdr:rowOff>666750</xdr:rowOff>
    </xdr:to>
    <xdr:pic>
      <xdr:nvPicPr>
        <xdr:cNvPr id="310" name="943070-60-31_1_200">
          <a:extLst>
            <a:ext uri="{FF2B5EF4-FFF2-40B4-BE49-F238E27FC236}">
              <a16:creationId xmlns:a16="http://schemas.microsoft.com/office/drawing/2014/main" xmlns="" id="{00000000-0008-0000-01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336</xdr:row>
      <xdr:rowOff>190500</xdr:rowOff>
    </xdr:from>
    <xdr:to>
      <xdr:col>3</xdr:col>
      <xdr:colOff>981075</xdr:colOff>
      <xdr:row>336</xdr:row>
      <xdr:rowOff>666750</xdr:rowOff>
    </xdr:to>
    <xdr:pic>
      <xdr:nvPicPr>
        <xdr:cNvPr id="311" name="943080-60-3_1_200">
          <a:extLst>
            <a:ext uri="{FF2B5EF4-FFF2-40B4-BE49-F238E27FC236}">
              <a16:creationId xmlns:a16="http://schemas.microsoft.com/office/drawing/2014/main" xmlns="" id="{00000000-0008-0000-01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337</xdr:row>
      <xdr:rowOff>190500</xdr:rowOff>
    </xdr:from>
    <xdr:to>
      <xdr:col>3</xdr:col>
      <xdr:colOff>981075</xdr:colOff>
      <xdr:row>337</xdr:row>
      <xdr:rowOff>666750</xdr:rowOff>
    </xdr:to>
    <xdr:pic>
      <xdr:nvPicPr>
        <xdr:cNvPr id="312" name="943270-50-3_1_200">
          <a:extLst>
            <a:ext uri="{FF2B5EF4-FFF2-40B4-BE49-F238E27FC236}">
              <a16:creationId xmlns:a16="http://schemas.microsoft.com/office/drawing/2014/main" xmlns="" id="{00000000-0008-0000-01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338</xdr:row>
      <xdr:rowOff>190500</xdr:rowOff>
    </xdr:from>
    <xdr:to>
      <xdr:col>3</xdr:col>
      <xdr:colOff>981075</xdr:colOff>
      <xdr:row>338</xdr:row>
      <xdr:rowOff>666750</xdr:rowOff>
    </xdr:to>
    <xdr:pic>
      <xdr:nvPicPr>
        <xdr:cNvPr id="313" name="943270-60-6_1_200">
          <a:extLst>
            <a:ext uri="{FF2B5EF4-FFF2-40B4-BE49-F238E27FC236}">
              <a16:creationId xmlns:a16="http://schemas.microsoft.com/office/drawing/2014/main" xmlns="" id="{00000000-0008-0000-01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339</xdr:row>
      <xdr:rowOff>190500</xdr:rowOff>
    </xdr:from>
    <xdr:to>
      <xdr:col>3</xdr:col>
      <xdr:colOff>981075</xdr:colOff>
      <xdr:row>339</xdr:row>
      <xdr:rowOff>666750</xdr:rowOff>
    </xdr:to>
    <xdr:pic>
      <xdr:nvPicPr>
        <xdr:cNvPr id="314" name="943270-60-8_1_200">
          <a:extLst>
            <a:ext uri="{FF2B5EF4-FFF2-40B4-BE49-F238E27FC236}">
              <a16:creationId xmlns:a16="http://schemas.microsoft.com/office/drawing/2014/main" xmlns="" id="{00000000-0008-0000-01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340</xdr:row>
      <xdr:rowOff>190500</xdr:rowOff>
    </xdr:from>
    <xdr:to>
      <xdr:col>3</xdr:col>
      <xdr:colOff>981075</xdr:colOff>
      <xdr:row>340</xdr:row>
      <xdr:rowOff>666750</xdr:rowOff>
    </xdr:to>
    <xdr:pic>
      <xdr:nvPicPr>
        <xdr:cNvPr id="315" name="927380-60-3_1_200">
          <a:extLst>
            <a:ext uri="{FF2B5EF4-FFF2-40B4-BE49-F238E27FC236}">
              <a16:creationId xmlns:a16="http://schemas.microsoft.com/office/drawing/2014/main" xmlns="" id="{00000000-0008-0000-01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341</xdr:row>
      <xdr:rowOff>190500</xdr:rowOff>
    </xdr:from>
    <xdr:to>
      <xdr:col>3</xdr:col>
      <xdr:colOff>981075</xdr:colOff>
      <xdr:row>341</xdr:row>
      <xdr:rowOff>666750</xdr:rowOff>
    </xdr:to>
    <xdr:pic>
      <xdr:nvPicPr>
        <xdr:cNvPr id="316" name="927390-50-31_1_200">
          <a:extLst>
            <a:ext uri="{FF2B5EF4-FFF2-40B4-BE49-F238E27FC236}">
              <a16:creationId xmlns:a16="http://schemas.microsoft.com/office/drawing/2014/main" xmlns="" id="{00000000-0008-0000-01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342</xdr:row>
      <xdr:rowOff>190500</xdr:rowOff>
    </xdr:from>
    <xdr:to>
      <xdr:col>3</xdr:col>
      <xdr:colOff>981075</xdr:colOff>
      <xdr:row>342</xdr:row>
      <xdr:rowOff>666750</xdr:rowOff>
    </xdr:to>
    <xdr:pic>
      <xdr:nvPicPr>
        <xdr:cNvPr id="317" name="943680-60-3_1_200">
          <a:extLst>
            <a:ext uri="{FF2B5EF4-FFF2-40B4-BE49-F238E27FC236}">
              <a16:creationId xmlns:a16="http://schemas.microsoft.com/office/drawing/2014/main" xmlns="" id="{00000000-0008-0000-01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343</xdr:row>
      <xdr:rowOff>190500</xdr:rowOff>
    </xdr:from>
    <xdr:to>
      <xdr:col>3</xdr:col>
      <xdr:colOff>981075</xdr:colOff>
      <xdr:row>343</xdr:row>
      <xdr:rowOff>666750</xdr:rowOff>
    </xdr:to>
    <xdr:pic>
      <xdr:nvPicPr>
        <xdr:cNvPr id="318" name="943680-60-31_1_200">
          <a:extLst>
            <a:ext uri="{FF2B5EF4-FFF2-40B4-BE49-F238E27FC236}">
              <a16:creationId xmlns:a16="http://schemas.microsoft.com/office/drawing/2014/main" xmlns="" id="{00000000-0008-0000-01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344</xdr:row>
      <xdr:rowOff>190500</xdr:rowOff>
    </xdr:from>
    <xdr:to>
      <xdr:col>3</xdr:col>
      <xdr:colOff>981075</xdr:colOff>
      <xdr:row>344</xdr:row>
      <xdr:rowOff>666750</xdr:rowOff>
    </xdr:to>
    <xdr:pic>
      <xdr:nvPicPr>
        <xdr:cNvPr id="319" name="943690-60-3_1_200">
          <a:extLst>
            <a:ext uri="{FF2B5EF4-FFF2-40B4-BE49-F238E27FC236}">
              <a16:creationId xmlns:a16="http://schemas.microsoft.com/office/drawing/2014/main" xmlns="" id="{00000000-0008-0000-01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345</xdr:row>
      <xdr:rowOff>190500</xdr:rowOff>
    </xdr:from>
    <xdr:to>
      <xdr:col>3</xdr:col>
      <xdr:colOff>981075</xdr:colOff>
      <xdr:row>345</xdr:row>
      <xdr:rowOff>666750</xdr:rowOff>
    </xdr:to>
    <xdr:pic>
      <xdr:nvPicPr>
        <xdr:cNvPr id="320" name="943700-60-3_1_200">
          <a:extLst>
            <a:ext uri="{FF2B5EF4-FFF2-40B4-BE49-F238E27FC236}">
              <a16:creationId xmlns:a16="http://schemas.microsoft.com/office/drawing/2014/main" xmlns="" id="{00000000-0008-0000-01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346</xdr:row>
      <xdr:rowOff>190500</xdr:rowOff>
    </xdr:from>
    <xdr:to>
      <xdr:col>3</xdr:col>
      <xdr:colOff>981075</xdr:colOff>
      <xdr:row>346</xdr:row>
      <xdr:rowOff>666750</xdr:rowOff>
    </xdr:to>
    <xdr:pic>
      <xdr:nvPicPr>
        <xdr:cNvPr id="321" name="943710-60-3_1_200">
          <a:extLst>
            <a:ext uri="{FF2B5EF4-FFF2-40B4-BE49-F238E27FC236}">
              <a16:creationId xmlns:a16="http://schemas.microsoft.com/office/drawing/2014/main" xmlns="" id="{00000000-0008-0000-01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347</xdr:row>
      <xdr:rowOff>190500</xdr:rowOff>
    </xdr:from>
    <xdr:to>
      <xdr:col>3</xdr:col>
      <xdr:colOff>981075</xdr:colOff>
      <xdr:row>347</xdr:row>
      <xdr:rowOff>666750</xdr:rowOff>
    </xdr:to>
    <xdr:pic>
      <xdr:nvPicPr>
        <xdr:cNvPr id="322" name="943710-60-31_1_200">
          <a:extLst>
            <a:ext uri="{FF2B5EF4-FFF2-40B4-BE49-F238E27FC236}">
              <a16:creationId xmlns:a16="http://schemas.microsoft.com/office/drawing/2014/main" xmlns="" id="{00000000-0008-0000-01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348</xdr:row>
      <xdr:rowOff>190500</xdr:rowOff>
    </xdr:from>
    <xdr:to>
      <xdr:col>3</xdr:col>
      <xdr:colOff>981075</xdr:colOff>
      <xdr:row>348</xdr:row>
      <xdr:rowOff>666750</xdr:rowOff>
    </xdr:to>
    <xdr:pic>
      <xdr:nvPicPr>
        <xdr:cNvPr id="323" name="943720-60-3_1_200">
          <a:extLst>
            <a:ext uri="{FF2B5EF4-FFF2-40B4-BE49-F238E27FC236}">
              <a16:creationId xmlns:a16="http://schemas.microsoft.com/office/drawing/2014/main" xmlns="" id="{00000000-0008-0000-01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349</xdr:row>
      <xdr:rowOff>190500</xdr:rowOff>
    </xdr:from>
    <xdr:to>
      <xdr:col>3</xdr:col>
      <xdr:colOff>981075</xdr:colOff>
      <xdr:row>349</xdr:row>
      <xdr:rowOff>666750</xdr:rowOff>
    </xdr:to>
    <xdr:pic>
      <xdr:nvPicPr>
        <xdr:cNvPr id="324" name="927390-60-16_1_200">
          <a:extLst>
            <a:ext uri="{FF2B5EF4-FFF2-40B4-BE49-F238E27FC236}">
              <a16:creationId xmlns:a16="http://schemas.microsoft.com/office/drawing/2014/main" xmlns="" id="{00000000-0008-0000-01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350</xdr:row>
      <xdr:rowOff>190500</xdr:rowOff>
    </xdr:from>
    <xdr:to>
      <xdr:col>3</xdr:col>
      <xdr:colOff>981075</xdr:colOff>
      <xdr:row>350</xdr:row>
      <xdr:rowOff>666750</xdr:rowOff>
    </xdr:to>
    <xdr:pic>
      <xdr:nvPicPr>
        <xdr:cNvPr id="325" name="943270-50-81_1_200">
          <a:extLst>
            <a:ext uri="{FF2B5EF4-FFF2-40B4-BE49-F238E27FC236}">
              <a16:creationId xmlns:a16="http://schemas.microsoft.com/office/drawing/2014/main" xmlns="" id="{00000000-0008-0000-01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351</xdr:row>
      <xdr:rowOff>190500</xdr:rowOff>
    </xdr:from>
    <xdr:to>
      <xdr:col>3</xdr:col>
      <xdr:colOff>771525</xdr:colOff>
      <xdr:row>351</xdr:row>
      <xdr:rowOff>666750</xdr:rowOff>
    </xdr:to>
    <xdr:pic>
      <xdr:nvPicPr>
        <xdr:cNvPr id="326" name="928800-50-51_1_200">
          <a:extLst>
            <a:ext uri="{FF2B5EF4-FFF2-40B4-BE49-F238E27FC236}">
              <a16:creationId xmlns:a16="http://schemas.microsoft.com/office/drawing/2014/main" xmlns="" id="{00000000-0008-0000-01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352</xdr:row>
      <xdr:rowOff>190500</xdr:rowOff>
    </xdr:from>
    <xdr:to>
      <xdr:col>3</xdr:col>
      <xdr:colOff>409575</xdr:colOff>
      <xdr:row>352</xdr:row>
      <xdr:rowOff>666750</xdr:rowOff>
    </xdr:to>
    <xdr:pic>
      <xdr:nvPicPr>
        <xdr:cNvPr id="327" name="912660-60-8_1_200">
          <a:extLst>
            <a:ext uri="{FF2B5EF4-FFF2-40B4-BE49-F238E27FC236}">
              <a16:creationId xmlns:a16="http://schemas.microsoft.com/office/drawing/2014/main" xmlns="" id="{00000000-0008-0000-01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353</xdr:row>
      <xdr:rowOff>190500</xdr:rowOff>
    </xdr:from>
    <xdr:to>
      <xdr:col>3</xdr:col>
      <xdr:colOff>981075</xdr:colOff>
      <xdr:row>353</xdr:row>
      <xdr:rowOff>666750</xdr:rowOff>
    </xdr:to>
    <xdr:pic>
      <xdr:nvPicPr>
        <xdr:cNvPr id="328" name="927360-60-7_1_200">
          <a:extLst>
            <a:ext uri="{FF2B5EF4-FFF2-40B4-BE49-F238E27FC236}">
              <a16:creationId xmlns:a16="http://schemas.microsoft.com/office/drawing/2014/main" xmlns="" id="{00000000-0008-0000-01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354</xdr:row>
      <xdr:rowOff>190500</xdr:rowOff>
    </xdr:from>
    <xdr:to>
      <xdr:col>3</xdr:col>
      <xdr:colOff>981075</xdr:colOff>
      <xdr:row>354</xdr:row>
      <xdr:rowOff>666750</xdr:rowOff>
    </xdr:to>
    <xdr:pic>
      <xdr:nvPicPr>
        <xdr:cNvPr id="329" name="907890-60-5_1_200">
          <a:extLst>
            <a:ext uri="{FF2B5EF4-FFF2-40B4-BE49-F238E27FC236}">
              <a16:creationId xmlns:a16="http://schemas.microsoft.com/office/drawing/2014/main" xmlns="" id="{00000000-0008-0000-01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355</xdr:row>
      <xdr:rowOff>190500</xdr:rowOff>
    </xdr:from>
    <xdr:to>
      <xdr:col>3</xdr:col>
      <xdr:colOff>638175</xdr:colOff>
      <xdr:row>355</xdr:row>
      <xdr:rowOff>666750</xdr:rowOff>
    </xdr:to>
    <xdr:pic>
      <xdr:nvPicPr>
        <xdr:cNvPr id="330" name="928620-60-5_1_200">
          <a:extLst>
            <a:ext uri="{FF2B5EF4-FFF2-40B4-BE49-F238E27FC236}">
              <a16:creationId xmlns:a16="http://schemas.microsoft.com/office/drawing/2014/main" xmlns="" id="{00000000-0008-0000-01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356</xdr:row>
      <xdr:rowOff>190500</xdr:rowOff>
    </xdr:from>
    <xdr:to>
      <xdr:col>3</xdr:col>
      <xdr:colOff>504825</xdr:colOff>
      <xdr:row>356</xdr:row>
      <xdr:rowOff>666750</xdr:rowOff>
    </xdr:to>
    <xdr:pic>
      <xdr:nvPicPr>
        <xdr:cNvPr id="331" name="893030-50-4_1_200">
          <a:extLst>
            <a:ext uri="{FF2B5EF4-FFF2-40B4-BE49-F238E27FC236}">
              <a16:creationId xmlns:a16="http://schemas.microsoft.com/office/drawing/2014/main" xmlns="" id="{00000000-0008-0000-01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357</xdr:row>
      <xdr:rowOff>190500</xdr:rowOff>
    </xdr:from>
    <xdr:to>
      <xdr:col>3</xdr:col>
      <xdr:colOff>542925</xdr:colOff>
      <xdr:row>357</xdr:row>
      <xdr:rowOff>666750</xdr:rowOff>
    </xdr:to>
    <xdr:pic>
      <xdr:nvPicPr>
        <xdr:cNvPr id="332" name="863720-60-3_1_200">
          <a:extLst>
            <a:ext uri="{FF2B5EF4-FFF2-40B4-BE49-F238E27FC236}">
              <a16:creationId xmlns:a16="http://schemas.microsoft.com/office/drawing/2014/main" xmlns="" id="{00000000-0008-0000-01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  <xdr:twoCellAnchor>
    <xdr:from>
      <xdr:col>3</xdr:col>
      <xdr:colOff>190500</xdr:colOff>
      <xdr:row>358</xdr:row>
      <xdr:rowOff>190500</xdr:rowOff>
    </xdr:from>
    <xdr:to>
      <xdr:col>3</xdr:col>
      <xdr:colOff>981075</xdr:colOff>
      <xdr:row>358</xdr:row>
      <xdr:rowOff>666750</xdr:rowOff>
    </xdr:to>
    <xdr:pic>
      <xdr:nvPicPr>
        <xdr:cNvPr id="333" name="927360-50-5_1_200">
          <a:extLst>
            <a:ext uri="{FF2B5EF4-FFF2-40B4-BE49-F238E27FC236}">
              <a16:creationId xmlns:a16="http://schemas.microsoft.com/office/drawing/2014/main" xmlns="" id="{00000000-0008-0000-01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effectLst>
          <a:outerShdw blurRad="57150" dist="19050" algn="br" rotWithShape="0">
            <a:srgbClr val="000000">
              <a:alpha val="5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60"/>
  <sheetViews>
    <sheetView tabSelected="1" workbookViewId="0">
      <pane xSplit="5" ySplit="1" topLeftCell="F2" activePane="bottomRight" state="frozen"/>
      <selection pane="topRight"/>
      <selection pane="bottomLeft"/>
      <selection pane="bottomRight" activeCell="BE4" sqref="BE4"/>
    </sheetView>
  </sheetViews>
  <sheetFormatPr defaultColWidth="8.75" defaultRowHeight="15"/>
  <cols>
    <col min="1" max="1" width="9.75" style="1" customWidth="1"/>
    <col min="2" max="2" width="15.25" style="1" bestFit="1" customWidth="1"/>
    <col min="3" max="3" width="21.25" style="1" bestFit="1" customWidth="1"/>
    <col min="4" max="4" width="15" style="1" customWidth="1"/>
    <col min="5" max="5" width="23.375" style="1" bestFit="1" customWidth="1"/>
    <col min="6" max="6" width="29.75" style="1" bestFit="1" customWidth="1"/>
    <col min="7" max="7" width="14" style="1" bestFit="1" customWidth="1"/>
    <col min="8" max="8" width="21.25" style="1" bestFit="1" customWidth="1"/>
    <col min="9" max="9" width="24.375" style="1" bestFit="1" customWidth="1"/>
    <col min="10" max="10" width="25.375" style="1" bestFit="1" customWidth="1"/>
    <col min="11" max="11" width="24.75" style="1" bestFit="1" customWidth="1"/>
    <col min="12" max="12" width="18.75" style="1" bestFit="1" customWidth="1"/>
    <col min="13" max="50" width="6" style="1" customWidth="1"/>
    <col min="51" max="51" width="11.375" style="1" bestFit="1" customWidth="1"/>
    <col min="52" max="52" width="9.25" style="9" bestFit="1" customWidth="1"/>
    <col min="53" max="53" width="8.25" style="9" bestFit="1" customWidth="1"/>
    <col min="54" max="54" width="9.125" style="1" bestFit="1" customWidth="1"/>
    <col min="55" max="16384" width="8.75" style="1"/>
  </cols>
  <sheetData>
    <row r="1" spans="1:54">
      <c r="A1" s="11" t="s">
        <v>877</v>
      </c>
      <c r="B1" s="11" t="s">
        <v>878</v>
      </c>
      <c r="C1" s="11" t="s">
        <v>879</v>
      </c>
      <c r="D1" s="11" t="s">
        <v>0</v>
      </c>
      <c r="E1" s="11" t="s">
        <v>880</v>
      </c>
      <c r="F1" s="11" t="s">
        <v>881</v>
      </c>
      <c r="G1" s="11" t="s">
        <v>882</v>
      </c>
      <c r="H1" s="11" t="s">
        <v>883</v>
      </c>
      <c r="I1" s="11" t="s">
        <v>884</v>
      </c>
      <c r="J1" s="11" t="s">
        <v>885</v>
      </c>
      <c r="K1" s="11" t="s">
        <v>886</v>
      </c>
      <c r="L1" s="11" t="s">
        <v>481</v>
      </c>
      <c r="M1" s="11" t="s">
        <v>482</v>
      </c>
      <c r="N1" s="11" t="s">
        <v>483</v>
      </c>
      <c r="O1" s="11" t="s">
        <v>484</v>
      </c>
      <c r="P1" s="11" t="s">
        <v>485</v>
      </c>
      <c r="Q1" s="11" t="s">
        <v>486</v>
      </c>
      <c r="R1" s="11" t="s">
        <v>487</v>
      </c>
      <c r="S1" s="11" t="s">
        <v>488</v>
      </c>
      <c r="T1" s="11" t="s">
        <v>489</v>
      </c>
      <c r="U1" s="11" t="s">
        <v>490</v>
      </c>
      <c r="V1" s="11">
        <v>28</v>
      </c>
      <c r="W1" s="11">
        <v>30</v>
      </c>
      <c r="X1" s="11">
        <v>31</v>
      </c>
      <c r="Y1" s="11">
        <v>32</v>
      </c>
      <c r="Z1" s="11">
        <v>33</v>
      </c>
      <c r="AA1" s="11">
        <v>34</v>
      </c>
      <c r="AB1" s="11">
        <v>35</v>
      </c>
      <c r="AC1" s="11">
        <v>36</v>
      </c>
      <c r="AD1" s="11">
        <v>36.5</v>
      </c>
      <c r="AE1" s="11">
        <v>37</v>
      </c>
      <c r="AF1" s="11">
        <v>38</v>
      </c>
      <c r="AG1" s="11">
        <v>38.5</v>
      </c>
      <c r="AH1" s="11">
        <v>39</v>
      </c>
      <c r="AI1" s="11">
        <v>40</v>
      </c>
      <c r="AJ1" s="11">
        <v>40.5</v>
      </c>
      <c r="AK1" s="11">
        <v>41</v>
      </c>
      <c r="AL1" s="11">
        <v>42</v>
      </c>
      <c r="AM1" s="11">
        <v>42.5</v>
      </c>
      <c r="AN1" s="11">
        <v>43</v>
      </c>
      <c r="AO1" s="11">
        <v>44</v>
      </c>
      <c r="AP1" s="11">
        <v>44.5</v>
      </c>
      <c r="AQ1" s="11">
        <v>45</v>
      </c>
      <c r="AR1" s="11">
        <v>45.5</v>
      </c>
      <c r="AS1" s="11">
        <v>46</v>
      </c>
      <c r="AT1" s="11">
        <v>47</v>
      </c>
      <c r="AU1" s="11" t="s">
        <v>491</v>
      </c>
      <c r="AV1" s="11" t="s">
        <v>492</v>
      </c>
      <c r="AW1" s="11" t="s">
        <v>493</v>
      </c>
      <c r="AX1" s="11" t="s">
        <v>494</v>
      </c>
      <c r="AY1" s="12" t="s">
        <v>874</v>
      </c>
      <c r="AZ1" s="13" t="s">
        <v>875</v>
      </c>
      <c r="BA1" s="13" t="s">
        <v>876</v>
      </c>
    </row>
    <row r="2" spans="1:54" ht="60" customHeight="1">
      <c r="A2" s="2" t="s">
        <v>1</v>
      </c>
      <c r="B2" s="2" t="s">
        <v>2</v>
      </c>
      <c r="C2" s="2" t="s">
        <v>3</v>
      </c>
      <c r="D2" s="2"/>
      <c r="E2" s="2" t="s">
        <v>4</v>
      </c>
      <c r="F2" s="2" t="s">
        <v>5</v>
      </c>
      <c r="G2" s="2">
        <v>7</v>
      </c>
      <c r="H2" s="2" t="s">
        <v>6</v>
      </c>
      <c r="I2" s="2" t="s">
        <v>6</v>
      </c>
      <c r="J2" s="2" t="s">
        <v>495</v>
      </c>
      <c r="K2" s="2" t="s">
        <v>496</v>
      </c>
      <c r="L2" s="3">
        <v>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>
        <f>MAX(ROUND(1*(AY2/L2), 0),1)</f>
        <v>1</v>
      </c>
      <c r="AD2" s="5"/>
      <c r="AE2" s="5"/>
      <c r="AF2" s="5"/>
      <c r="AG2" s="5"/>
      <c r="AH2" s="5"/>
      <c r="AI2" s="5"/>
      <c r="AJ2" s="5"/>
      <c r="AK2" s="5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2">
        <v>1</v>
      </c>
      <c r="AZ2" s="10">
        <f>BA2/2</f>
        <v>47.5</v>
      </c>
      <c r="BA2" s="10">
        <v>95</v>
      </c>
      <c r="BB2" s="6"/>
    </row>
    <row r="3" spans="1:54" ht="60" customHeight="1">
      <c r="A3" s="2" t="s">
        <v>1</v>
      </c>
      <c r="B3" s="2" t="s">
        <v>7</v>
      </c>
      <c r="C3" s="2" t="s">
        <v>8</v>
      </c>
      <c r="D3" s="2"/>
      <c r="E3" s="2" t="s">
        <v>9</v>
      </c>
      <c r="F3" s="2" t="s">
        <v>10</v>
      </c>
      <c r="G3" s="2">
        <v>10</v>
      </c>
      <c r="H3" s="2" t="s">
        <v>6</v>
      </c>
      <c r="I3" s="2" t="s">
        <v>11</v>
      </c>
      <c r="J3" s="2" t="s">
        <v>497</v>
      </c>
      <c r="K3" s="2" t="s">
        <v>498</v>
      </c>
      <c r="L3" s="3">
        <v>35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>
        <f>MAX(ROUND(7*(AY3/L3), 0),1)</f>
        <v>7</v>
      </c>
      <c r="AD3" s="4"/>
      <c r="AE3" s="5">
        <f>MAX(ROUND(2*(AY3/L3), 0),1)</f>
        <v>2</v>
      </c>
      <c r="AF3" s="4"/>
      <c r="AG3" s="4"/>
      <c r="AH3" s="4"/>
      <c r="AI3" s="4"/>
      <c r="AJ3" s="4"/>
      <c r="AK3" s="4"/>
      <c r="AL3" s="5">
        <f>MAX(ROUND(1*(AY3/L3), 0),1)</f>
        <v>1</v>
      </c>
      <c r="AM3" s="4"/>
      <c r="AN3" s="4"/>
      <c r="AO3" s="5">
        <f>MAX(ROUND(10*(AY3/L3), 0),1)</f>
        <v>10</v>
      </c>
      <c r="AP3" s="4"/>
      <c r="AQ3" s="5">
        <f>MAX(ROUND(4*(AY3/L3), 0),1)</f>
        <v>4</v>
      </c>
      <c r="AR3" s="4"/>
      <c r="AS3" s="5">
        <f>MAX(ROUND(11*(AY3/L3), 0),1)</f>
        <v>11</v>
      </c>
      <c r="AT3" s="4"/>
      <c r="AU3" s="4"/>
      <c r="AV3" s="4"/>
      <c r="AW3" s="4"/>
      <c r="AX3" s="4"/>
      <c r="AY3" s="2">
        <v>35</v>
      </c>
      <c r="AZ3" s="10">
        <f t="shared" ref="AZ3:AZ66" si="0">BA3/2</f>
        <v>100</v>
      </c>
      <c r="BA3" s="10">
        <v>200</v>
      </c>
      <c r="BB3" s="6"/>
    </row>
    <row r="4" spans="1:54" ht="60" customHeight="1">
      <c r="A4" s="2" t="s">
        <v>1</v>
      </c>
      <c r="B4" s="2" t="s">
        <v>7</v>
      </c>
      <c r="C4" s="2" t="s">
        <v>8</v>
      </c>
      <c r="D4" s="2"/>
      <c r="E4" s="2" t="s">
        <v>9</v>
      </c>
      <c r="F4" s="2" t="s">
        <v>12</v>
      </c>
      <c r="G4" s="2">
        <v>18</v>
      </c>
      <c r="H4" s="2" t="s">
        <v>6</v>
      </c>
      <c r="I4" s="2" t="s">
        <v>11</v>
      </c>
      <c r="J4" s="2" t="s">
        <v>497</v>
      </c>
      <c r="K4" s="2" t="s">
        <v>499</v>
      </c>
      <c r="L4" s="3">
        <v>67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>
        <f>MAX(ROUND(13*(AY4/L4), 0),1)</f>
        <v>13</v>
      </c>
      <c r="AD4" s="4"/>
      <c r="AE4" s="5">
        <f>MAX(ROUND(27*(AY4/L4), 0),1)</f>
        <v>27</v>
      </c>
      <c r="AF4" s="4"/>
      <c r="AG4" s="4"/>
      <c r="AH4" s="4"/>
      <c r="AI4" s="4"/>
      <c r="AJ4" s="4"/>
      <c r="AK4" s="5">
        <f>MAX(ROUND(4*(AY4/L4), 0),1)</f>
        <v>4</v>
      </c>
      <c r="AL4" s="4"/>
      <c r="AM4" s="4"/>
      <c r="AN4" s="4"/>
      <c r="AO4" s="4"/>
      <c r="AP4" s="4"/>
      <c r="AQ4" s="5">
        <f>MAX(ROUND(4*(AY4/L4), 0),1)</f>
        <v>4</v>
      </c>
      <c r="AR4" s="4"/>
      <c r="AS4" s="5">
        <f>MAX(ROUND(19*(AY4/L4), 0),1)</f>
        <v>19</v>
      </c>
      <c r="AT4" s="4"/>
      <c r="AU4" s="4"/>
      <c r="AV4" s="4"/>
      <c r="AW4" s="4"/>
      <c r="AX4" s="4"/>
      <c r="AY4" s="2">
        <v>67</v>
      </c>
      <c r="AZ4" s="10">
        <f t="shared" si="0"/>
        <v>100</v>
      </c>
      <c r="BA4" s="10">
        <v>200</v>
      </c>
      <c r="BB4" s="6"/>
    </row>
    <row r="5" spans="1:54" ht="60" customHeight="1">
      <c r="A5" s="2" t="s">
        <v>1</v>
      </c>
      <c r="B5" s="2" t="s">
        <v>7</v>
      </c>
      <c r="C5" s="2" t="s">
        <v>8</v>
      </c>
      <c r="D5" s="2"/>
      <c r="E5" s="2" t="s">
        <v>9</v>
      </c>
      <c r="F5" s="2" t="s">
        <v>13</v>
      </c>
      <c r="G5" s="2">
        <v>3</v>
      </c>
      <c r="H5" s="2" t="s">
        <v>6</v>
      </c>
      <c r="I5" s="2" t="s">
        <v>11</v>
      </c>
      <c r="J5" s="2" t="s">
        <v>497</v>
      </c>
      <c r="K5" s="2" t="s">
        <v>500</v>
      </c>
      <c r="L5" s="3">
        <v>12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5">
        <f>MAX(ROUND(7*(AY5/L5), 0),1)</f>
        <v>7</v>
      </c>
      <c r="AD5" s="4"/>
      <c r="AE5" s="4"/>
      <c r="AF5" s="4"/>
      <c r="AG5" s="4"/>
      <c r="AH5" s="5">
        <f>MAX(ROUND(3*(AY5/L5), 0),1)</f>
        <v>3</v>
      </c>
      <c r="AI5" s="4"/>
      <c r="AJ5" s="4"/>
      <c r="AK5" s="5">
        <f>MAX(ROUND(2*(AY5/L5), 0),1)</f>
        <v>2</v>
      </c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2">
        <v>12</v>
      </c>
      <c r="AZ5" s="10">
        <f t="shared" si="0"/>
        <v>100</v>
      </c>
      <c r="BA5" s="10">
        <v>200</v>
      </c>
      <c r="BB5" s="6"/>
    </row>
    <row r="6" spans="1:54" ht="60" customHeight="1">
      <c r="A6" s="2" t="s">
        <v>1</v>
      </c>
      <c r="B6" s="2" t="s">
        <v>7</v>
      </c>
      <c r="C6" s="2" t="s">
        <v>8</v>
      </c>
      <c r="D6" s="2"/>
      <c r="E6" s="2" t="s">
        <v>9</v>
      </c>
      <c r="F6" s="2" t="s">
        <v>14</v>
      </c>
      <c r="G6" s="2">
        <v>5</v>
      </c>
      <c r="H6" s="2" t="s">
        <v>6</v>
      </c>
      <c r="I6" s="2" t="s">
        <v>11</v>
      </c>
      <c r="J6" s="2" t="s">
        <v>497</v>
      </c>
      <c r="K6" s="2" t="s">
        <v>501</v>
      </c>
      <c r="L6" s="3">
        <v>107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>
        <f>MAX(ROUND(10*(AY6/L6), 0),1)</f>
        <v>10</v>
      </c>
      <c r="AD6" s="4"/>
      <c r="AE6" s="5">
        <f>MAX(ROUND(20*(AY6/L6), 0),1)</f>
        <v>20</v>
      </c>
      <c r="AF6" s="5">
        <f>MAX(ROUND(18*(AY6/L6), 0),1)</f>
        <v>18</v>
      </c>
      <c r="AG6" s="4"/>
      <c r="AH6" s="5">
        <f>MAX(ROUND(11*(AY6/L6), 0),1)</f>
        <v>11</v>
      </c>
      <c r="AI6" s="5">
        <f>MAX(ROUND(2*(AY6/L6), 0),1)</f>
        <v>2</v>
      </c>
      <c r="AJ6" s="4"/>
      <c r="AK6" s="5">
        <f>MAX(ROUND(6*(AY6/L6), 0),1)</f>
        <v>6</v>
      </c>
      <c r="AL6" s="5">
        <f>MAX(ROUND(20*(AY6/L6), 0),1)</f>
        <v>20</v>
      </c>
      <c r="AM6" s="4"/>
      <c r="AN6" s="5">
        <f>MAX(ROUND(20*(AY6/L6), 0),1)</f>
        <v>20</v>
      </c>
      <c r="AO6" s="4"/>
      <c r="AP6" s="4"/>
      <c r="AQ6" s="4"/>
      <c r="AR6" s="4"/>
      <c r="AS6" s="4"/>
      <c r="AT6" s="4"/>
      <c r="AU6" s="4"/>
      <c r="AV6" s="4"/>
      <c r="AW6" s="4"/>
      <c r="AX6" s="4"/>
      <c r="AY6" s="2">
        <v>107</v>
      </c>
      <c r="AZ6" s="10">
        <f t="shared" si="0"/>
        <v>100</v>
      </c>
      <c r="BA6" s="10">
        <v>200</v>
      </c>
      <c r="BB6" s="6"/>
    </row>
    <row r="7" spans="1:54" ht="60" customHeight="1">
      <c r="A7" s="2" t="s">
        <v>1</v>
      </c>
      <c r="B7" s="2" t="s">
        <v>7</v>
      </c>
      <c r="C7" s="2" t="s">
        <v>8</v>
      </c>
      <c r="D7" s="2"/>
      <c r="E7" s="2" t="s">
        <v>9</v>
      </c>
      <c r="F7" s="2" t="s">
        <v>15</v>
      </c>
      <c r="G7" s="2">
        <v>7</v>
      </c>
      <c r="H7" s="2" t="s">
        <v>6</v>
      </c>
      <c r="I7" s="2" t="s">
        <v>11</v>
      </c>
      <c r="J7" s="2" t="s">
        <v>497</v>
      </c>
      <c r="K7" s="2" t="s">
        <v>502</v>
      </c>
      <c r="L7" s="3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5">
        <f>MAX(ROUND(6*(AY7/L7), 0),1)</f>
        <v>6</v>
      </c>
      <c r="AD7" s="4"/>
      <c r="AE7" s="5">
        <f>MAX(ROUND(12*(AY7/L7), 0),1)</f>
        <v>12</v>
      </c>
      <c r="AF7" s="5">
        <f>MAX(ROUND(5*(AY7/L7), 0),1)</f>
        <v>5</v>
      </c>
      <c r="AG7" s="4"/>
      <c r="AH7" s="5">
        <f>MAX(ROUND(3*(AY7/L7), 0),1)</f>
        <v>3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2">
        <v>26</v>
      </c>
      <c r="AZ7" s="10">
        <f t="shared" si="0"/>
        <v>100</v>
      </c>
      <c r="BA7" s="10">
        <v>200</v>
      </c>
      <c r="BB7" s="6"/>
    </row>
    <row r="8" spans="1:54" ht="60" customHeight="1">
      <c r="A8" s="2" t="s">
        <v>1</v>
      </c>
      <c r="B8" s="2" t="s">
        <v>16</v>
      </c>
      <c r="C8" s="2" t="s">
        <v>17</v>
      </c>
      <c r="D8" s="2"/>
      <c r="E8" s="2" t="s">
        <v>18</v>
      </c>
      <c r="F8" s="2" t="s">
        <v>19</v>
      </c>
      <c r="G8" s="2">
        <v>10</v>
      </c>
      <c r="H8" s="2" t="s">
        <v>6</v>
      </c>
      <c r="I8" s="2" t="s">
        <v>11</v>
      </c>
      <c r="J8" s="2" t="s">
        <v>495</v>
      </c>
      <c r="K8" s="2" t="s">
        <v>503</v>
      </c>
      <c r="L8" s="3">
        <v>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5">
        <f>MAX(ROUND(1*(AY8/L8), 0),1)</f>
        <v>1</v>
      </c>
      <c r="AM8" s="4"/>
      <c r="AN8" s="4"/>
      <c r="AO8" s="5">
        <f>MAX(ROUND(1*(AY8/L8), 0),1)</f>
        <v>1</v>
      </c>
      <c r="AP8" s="4"/>
      <c r="AQ8" s="4"/>
      <c r="AR8" s="4"/>
      <c r="AS8" s="4"/>
      <c r="AT8" s="4"/>
      <c r="AU8" s="4"/>
      <c r="AV8" s="4"/>
      <c r="AW8" s="4"/>
      <c r="AX8" s="4"/>
      <c r="AY8" s="2">
        <v>2</v>
      </c>
      <c r="AZ8" s="10">
        <f t="shared" si="0"/>
        <v>115</v>
      </c>
      <c r="BA8" s="10">
        <v>230</v>
      </c>
      <c r="BB8" s="6"/>
    </row>
    <row r="9" spans="1:54" ht="60" customHeight="1">
      <c r="A9" s="2" t="s">
        <v>1</v>
      </c>
      <c r="B9" s="2" t="s">
        <v>16</v>
      </c>
      <c r="C9" s="2" t="s">
        <v>17</v>
      </c>
      <c r="D9" s="2"/>
      <c r="E9" s="2" t="s">
        <v>18</v>
      </c>
      <c r="F9" s="2" t="s">
        <v>20</v>
      </c>
      <c r="G9" s="2">
        <v>12</v>
      </c>
      <c r="H9" s="2" t="s">
        <v>6</v>
      </c>
      <c r="I9" s="2" t="s">
        <v>11</v>
      </c>
      <c r="J9" s="2" t="s">
        <v>495</v>
      </c>
      <c r="K9" s="2" t="s">
        <v>504</v>
      </c>
      <c r="L9" s="3">
        <v>6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>MAX(ROUND(2*(AY9/L9), 0),1)</f>
        <v>2</v>
      </c>
      <c r="AJ9" s="5"/>
      <c r="AK9" s="5"/>
      <c r="AL9" s="5">
        <f>MAX(ROUND(2*(AY9/L9), 0),1)</f>
        <v>2</v>
      </c>
      <c r="AM9" s="5"/>
      <c r="AN9" s="5">
        <f>MAX(ROUND(1*(AY9/L9), 0),1)</f>
        <v>1</v>
      </c>
      <c r="AO9" s="5">
        <f>MAX(ROUND(1*(AY9/L9), 0),1)</f>
        <v>1</v>
      </c>
      <c r="AP9" s="5"/>
      <c r="AQ9" s="5"/>
      <c r="AR9" s="5"/>
      <c r="AS9" s="5"/>
      <c r="AT9" s="4"/>
      <c r="AU9" s="4"/>
      <c r="AV9" s="4"/>
      <c r="AW9" s="4"/>
      <c r="AX9" s="4"/>
      <c r="AY9" s="2">
        <v>6</v>
      </c>
      <c r="AZ9" s="10">
        <f t="shared" si="0"/>
        <v>115</v>
      </c>
      <c r="BA9" s="10">
        <v>230</v>
      </c>
      <c r="BB9" s="6"/>
    </row>
    <row r="10" spans="1:54" ht="60" customHeight="1">
      <c r="A10" s="2" t="s">
        <v>1</v>
      </c>
      <c r="B10" s="2" t="s">
        <v>7</v>
      </c>
      <c r="C10" s="2" t="s">
        <v>8</v>
      </c>
      <c r="D10" s="2"/>
      <c r="E10" s="2" t="s">
        <v>21</v>
      </c>
      <c r="F10" s="2" t="s">
        <v>10</v>
      </c>
      <c r="G10" s="2">
        <v>10</v>
      </c>
      <c r="H10" s="2" t="s">
        <v>6</v>
      </c>
      <c r="I10" s="2" t="s">
        <v>11</v>
      </c>
      <c r="J10" s="2" t="s">
        <v>495</v>
      </c>
      <c r="K10" s="2" t="s">
        <v>505</v>
      </c>
      <c r="L10" s="3">
        <v>18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5">
        <f>MAX(ROUND(2*(AY10/L10), 0),1)</f>
        <v>2</v>
      </c>
      <c r="AD10" s="4"/>
      <c r="AE10" s="5">
        <f>MAX(ROUND(4*(AY10/L10), 0),1)</f>
        <v>4</v>
      </c>
      <c r="AF10" s="5">
        <f>MAX(ROUND(1*(AY10/L10), 0),1)</f>
        <v>1</v>
      </c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5">
        <f>MAX(ROUND(11*(AY10/L10), 0),1)</f>
        <v>11</v>
      </c>
      <c r="AT10" s="4"/>
      <c r="AU10" s="4"/>
      <c r="AV10" s="4"/>
      <c r="AW10" s="4"/>
      <c r="AX10" s="4"/>
      <c r="AY10" s="2">
        <v>18</v>
      </c>
      <c r="AZ10" s="10">
        <f t="shared" si="0"/>
        <v>95</v>
      </c>
      <c r="BA10" s="10">
        <v>190</v>
      </c>
      <c r="BB10" s="6"/>
    </row>
    <row r="11" spans="1:54" ht="60" customHeight="1">
      <c r="A11" s="2" t="s">
        <v>1</v>
      </c>
      <c r="B11" s="2" t="s">
        <v>7</v>
      </c>
      <c r="C11" s="2" t="s">
        <v>8</v>
      </c>
      <c r="D11" s="2"/>
      <c r="E11" s="2" t="s">
        <v>21</v>
      </c>
      <c r="F11" s="2" t="s">
        <v>22</v>
      </c>
      <c r="G11" s="2">
        <v>11</v>
      </c>
      <c r="H11" s="2" t="s">
        <v>6</v>
      </c>
      <c r="I11" s="2" t="s">
        <v>11</v>
      </c>
      <c r="J11" s="2" t="s">
        <v>495</v>
      </c>
      <c r="K11" s="2" t="s">
        <v>506</v>
      </c>
      <c r="L11" s="3">
        <v>47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5">
        <f>MAX(ROUND(7*(AY11/L11), 0),1)</f>
        <v>7</v>
      </c>
      <c r="AD11" s="4"/>
      <c r="AE11" s="5">
        <f>MAX(ROUND(17*(AY11/L11), 0),1)</f>
        <v>17</v>
      </c>
      <c r="AF11" s="5">
        <f>MAX(ROUND(9*(AY11/L11), 0),1)</f>
        <v>9</v>
      </c>
      <c r="AG11" s="4"/>
      <c r="AH11" s="5">
        <f>MAX(ROUND(11*(AY11/L11), 0),1)</f>
        <v>11</v>
      </c>
      <c r="AI11" s="5">
        <f>MAX(ROUND(3*(AY11/L11), 0),1)</f>
        <v>3</v>
      </c>
      <c r="AJ11" s="4"/>
      <c r="AK11" s="5"/>
      <c r="AL11" s="5"/>
      <c r="AM11" s="4"/>
      <c r="AN11" s="5"/>
      <c r="AO11" s="5"/>
      <c r="AP11" s="4"/>
      <c r="AQ11" s="5"/>
      <c r="AR11" s="4"/>
      <c r="AS11" s="5"/>
      <c r="AT11" s="5"/>
      <c r="AU11" s="4"/>
      <c r="AV11" s="4"/>
      <c r="AW11" s="4"/>
      <c r="AX11" s="4"/>
      <c r="AY11" s="2">
        <v>47</v>
      </c>
      <c r="AZ11" s="10">
        <f t="shared" si="0"/>
        <v>95</v>
      </c>
      <c r="BA11" s="10">
        <v>190</v>
      </c>
      <c r="BB11" s="6"/>
    </row>
    <row r="12" spans="1:54" ht="60" customHeight="1">
      <c r="A12" s="2" t="s">
        <v>1</v>
      </c>
      <c r="B12" s="2" t="s">
        <v>7</v>
      </c>
      <c r="C12" s="2" t="s">
        <v>8</v>
      </c>
      <c r="D12" s="2"/>
      <c r="E12" s="2" t="s">
        <v>21</v>
      </c>
      <c r="F12" s="2" t="s">
        <v>23</v>
      </c>
      <c r="G12" s="2">
        <v>12</v>
      </c>
      <c r="H12" s="2" t="s">
        <v>6</v>
      </c>
      <c r="I12" s="2" t="s">
        <v>11</v>
      </c>
      <c r="J12" s="2" t="s">
        <v>495</v>
      </c>
      <c r="K12" s="2" t="s">
        <v>507</v>
      </c>
      <c r="L12" s="3">
        <v>29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5">
        <f>MAX(ROUND(7*(AY12/L12), 0),1)</f>
        <v>7</v>
      </c>
      <c r="AD12" s="4"/>
      <c r="AE12" s="5">
        <f>MAX(ROUND(4*(AY12/L12), 0),1)</f>
        <v>4</v>
      </c>
      <c r="AF12" s="4"/>
      <c r="AG12" s="4"/>
      <c r="AH12" s="4"/>
      <c r="AI12" s="4"/>
      <c r="AJ12" s="4"/>
      <c r="AK12" s="4"/>
      <c r="AL12" s="5">
        <f>MAX(ROUND(10*(AY12/L12), 0),1)</f>
        <v>10</v>
      </c>
      <c r="AM12" s="4"/>
      <c r="AN12" s="5">
        <f>MAX(ROUND(1*(AY12/L12), 0),1)</f>
        <v>1</v>
      </c>
      <c r="AO12" s="4"/>
      <c r="AP12" s="4"/>
      <c r="AQ12" s="5">
        <f>MAX(ROUND(4*(AY12/L12), 0),1)</f>
        <v>4</v>
      </c>
      <c r="AR12" s="4"/>
      <c r="AS12" s="5">
        <f>MAX(ROUND(3*(AY12/L12), 0),1)</f>
        <v>3</v>
      </c>
      <c r="AT12" s="4"/>
      <c r="AU12" s="4"/>
      <c r="AV12" s="4"/>
      <c r="AW12" s="4"/>
      <c r="AX12" s="4"/>
      <c r="AY12" s="2">
        <v>29</v>
      </c>
      <c r="AZ12" s="10">
        <f t="shared" si="0"/>
        <v>95</v>
      </c>
      <c r="BA12" s="10">
        <v>190</v>
      </c>
      <c r="BB12" s="6"/>
    </row>
    <row r="13" spans="1:54" ht="60" customHeight="1">
      <c r="A13" s="2" t="s">
        <v>1</v>
      </c>
      <c r="B13" s="2" t="s">
        <v>7</v>
      </c>
      <c r="C13" s="2" t="s">
        <v>8</v>
      </c>
      <c r="D13" s="2"/>
      <c r="E13" s="2" t="s">
        <v>21</v>
      </c>
      <c r="F13" s="2" t="s">
        <v>24</v>
      </c>
      <c r="G13" s="2">
        <v>3</v>
      </c>
      <c r="H13" s="2" t="s">
        <v>6</v>
      </c>
      <c r="I13" s="2" t="s">
        <v>11</v>
      </c>
      <c r="J13" s="2" t="s">
        <v>495</v>
      </c>
      <c r="K13" s="2" t="s">
        <v>508</v>
      </c>
      <c r="L13" s="3">
        <v>35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5">
        <f>MAX(ROUND(4*(AY13/L13), 0),1)</f>
        <v>4</v>
      </c>
      <c r="AD13" s="4"/>
      <c r="AE13" s="5">
        <f>MAX(ROUND(8*(AY13/L13), 0),1)</f>
        <v>8</v>
      </c>
      <c r="AF13" s="5">
        <f>MAX(ROUND(7*(AY13/L13), 0),1)</f>
        <v>7</v>
      </c>
      <c r="AG13" s="4"/>
      <c r="AH13" s="5">
        <f>MAX(ROUND(9*(AY13/L13), 0),1)</f>
        <v>9</v>
      </c>
      <c r="AI13" s="5">
        <f>MAX(ROUND(7*(AY13/L13), 0),1)</f>
        <v>7</v>
      </c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2">
        <v>35</v>
      </c>
      <c r="AZ13" s="10">
        <f t="shared" si="0"/>
        <v>95</v>
      </c>
      <c r="BA13" s="10">
        <v>190</v>
      </c>
      <c r="BB13" s="6"/>
    </row>
    <row r="14" spans="1:54" ht="60" customHeight="1">
      <c r="A14" s="2" t="s">
        <v>1</v>
      </c>
      <c r="B14" s="2" t="s">
        <v>7</v>
      </c>
      <c r="C14" s="2" t="s">
        <v>8</v>
      </c>
      <c r="D14" s="2"/>
      <c r="E14" s="2" t="s">
        <v>21</v>
      </c>
      <c r="F14" s="2" t="s">
        <v>12</v>
      </c>
      <c r="G14" s="2">
        <v>4</v>
      </c>
      <c r="H14" s="2" t="s">
        <v>6</v>
      </c>
      <c r="I14" s="2" t="s">
        <v>11</v>
      </c>
      <c r="J14" s="2" t="s">
        <v>495</v>
      </c>
      <c r="K14" s="2" t="s">
        <v>509</v>
      </c>
      <c r="L14" s="3">
        <v>171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5">
        <f>MAX(ROUND(13*(AY14/L14), 0),1)</f>
        <v>13</v>
      </c>
      <c r="AD14" s="4"/>
      <c r="AE14" s="5">
        <f>MAX(ROUND(32*(AY14/L14), 0),1)</f>
        <v>32</v>
      </c>
      <c r="AF14" s="5">
        <f>MAX(ROUND(18*(AY14/L14), 0),1)</f>
        <v>18</v>
      </c>
      <c r="AG14" s="4"/>
      <c r="AH14" s="5">
        <f>MAX(ROUND(2*(AY14/L14), 0),1)</f>
        <v>2</v>
      </c>
      <c r="AI14" s="5">
        <f>MAX(ROUND(5*(AY14/L14), 0),1)</f>
        <v>5</v>
      </c>
      <c r="AJ14" s="4"/>
      <c r="AK14" s="5">
        <f>MAX(ROUND(21*(AY14/L14), 0),1)</f>
        <v>21</v>
      </c>
      <c r="AL14" s="5">
        <f>MAX(ROUND(33*(AY14/L14), 0),1)</f>
        <v>33</v>
      </c>
      <c r="AM14" s="4"/>
      <c r="AN14" s="5">
        <f>MAX(ROUND(3*(AY14/L14), 0),1)</f>
        <v>3</v>
      </c>
      <c r="AO14" s="5">
        <f>MAX(ROUND(12*(AY14/L14), 0),1)</f>
        <v>12</v>
      </c>
      <c r="AP14" s="4"/>
      <c r="AQ14" s="5">
        <f>MAX(ROUND(17*(AY14/L14), 0),1)</f>
        <v>17</v>
      </c>
      <c r="AR14" s="4"/>
      <c r="AS14" s="5">
        <f>MAX(ROUND(15*(AY14/L14), 0),1)</f>
        <v>15</v>
      </c>
      <c r="AT14" s="4"/>
      <c r="AU14" s="4"/>
      <c r="AV14" s="4"/>
      <c r="AW14" s="4"/>
      <c r="AX14" s="4"/>
      <c r="AY14" s="2">
        <v>171</v>
      </c>
      <c r="AZ14" s="10">
        <f t="shared" si="0"/>
        <v>95</v>
      </c>
      <c r="BA14" s="10">
        <v>190</v>
      </c>
      <c r="BB14" s="6"/>
    </row>
    <row r="15" spans="1:54" ht="60" customHeight="1">
      <c r="A15" s="2" t="s">
        <v>1</v>
      </c>
      <c r="B15" s="2" t="s">
        <v>7</v>
      </c>
      <c r="C15" s="2" t="s">
        <v>8</v>
      </c>
      <c r="D15" s="2"/>
      <c r="E15" s="2" t="s">
        <v>21</v>
      </c>
      <c r="F15" s="2" t="s">
        <v>25</v>
      </c>
      <c r="G15" s="2">
        <v>62</v>
      </c>
      <c r="H15" s="2" t="s">
        <v>6</v>
      </c>
      <c r="I15" s="2" t="s">
        <v>11</v>
      </c>
      <c r="J15" s="2" t="s">
        <v>495</v>
      </c>
      <c r="K15" s="2" t="s">
        <v>510</v>
      </c>
      <c r="L15" s="3">
        <v>117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5">
        <f>MAX(ROUND(9*(AY15/L15), 0),1)</f>
        <v>9</v>
      </c>
      <c r="AD15" s="4"/>
      <c r="AE15" s="5">
        <f>MAX(ROUND(18*(AY15/L15), 0),1)</f>
        <v>18</v>
      </c>
      <c r="AF15" s="5">
        <f>MAX(ROUND(19*(AY15/L15), 0),1)</f>
        <v>19</v>
      </c>
      <c r="AG15" s="4"/>
      <c r="AH15" s="5">
        <f>MAX(ROUND(5*(AY15/L15), 0),1)</f>
        <v>5</v>
      </c>
      <c r="AI15" s="5">
        <f>MAX(ROUND(6*(AY15/L15), 0),1)</f>
        <v>6</v>
      </c>
      <c r="AJ15" s="4"/>
      <c r="AK15" s="5">
        <f>MAX(ROUND(6*(AY15/L15), 0),1)</f>
        <v>6</v>
      </c>
      <c r="AL15" s="5">
        <f>MAX(ROUND(15*(AY15/L15), 0),1)</f>
        <v>15</v>
      </c>
      <c r="AM15" s="4"/>
      <c r="AN15" s="5">
        <f>MAX(ROUND(17*(AY15/L15), 0),1)</f>
        <v>17</v>
      </c>
      <c r="AO15" s="5">
        <f>MAX(ROUND(14*(AY15/L15), 0),1)</f>
        <v>14</v>
      </c>
      <c r="AP15" s="4"/>
      <c r="AQ15" s="5">
        <f>MAX(ROUND(8*(AY15/L15), 0),1)</f>
        <v>8</v>
      </c>
      <c r="AR15" s="4"/>
      <c r="AS15" s="4"/>
      <c r="AT15" s="4"/>
      <c r="AU15" s="4"/>
      <c r="AV15" s="4"/>
      <c r="AW15" s="4"/>
      <c r="AX15" s="4"/>
      <c r="AY15" s="2">
        <v>117</v>
      </c>
      <c r="AZ15" s="10">
        <f t="shared" si="0"/>
        <v>95</v>
      </c>
      <c r="BA15" s="10">
        <v>190</v>
      </c>
      <c r="BB15" s="6"/>
    </row>
    <row r="16" spans="1:54" ht="60" customHeight="1">
      <c r="A16" s="2" t="s">
        <v>1</v>
      </c>
      <c r="B16" s="2" t="s">
        <v>7</v>
      </c>
      <c r="C16" s="2" t="s">
        <v>17</v>
      </c>
      <c r="D16" s="2"/>
      <c r="E16" s="2" t="s">
        <v>26</v>
      </c>
      <c r="F16" s="2" t="s">
        <v>27</v>
      </c>
      <c r="G16" s="2">
        <v>12</v>
      </c>
      <c r="H16" s="2" t="s">
        <v>6</v>
      </c>
      <c r="I16" s="2" t="s">
        <v>11</v>
      </c>
      <c r="J16" s="2" t="s">
        <v>495</v>
      </c>
      <c r="K16" s="2" t="s">
        <v>511</v>
      </c>
      <c r="L16" s="3">
        <v>24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5"/>
      <c r="AD16" s="4"/>
      <c r="AE16" s="5"/>
      <c r="AF16" s="5"/>
      <c r="AG16" s="4"/>
      <c r="AH16" s="5"/>
      <c r="AI16" s="5">
        <f>MAX(ROUND(4*(AY16/L16), 0),1)</f>
        <v>4</v>
      </c>
      <c r="AJ16" s="4"/>
      <c r="AK16" s="5">
        <f>MAX(ROUND(2*(AY16/L16), 0),1)</f>
        <v>2</v>
      </c>
      <c r="AL16" s="5">
        <f>MAX(ROUND(7*(AY16/L16), 0),1)</f>
        <v>7</v>
      </c>
      <c r="AM16" s="4"/>
      <c r="AN16" s="5">
        <f>MAX(ROUND(4*(AY16/L16), 0),1)</f>
        <v>4</v>
      </c>
      <c r="AO16" s="5">
        <f>MAX(ROUND(4*(AY16/L16), 0),1)</f>
        <v>4</v>
      </c>
      <c r="AP16" s="4"/>
      <c r="AQ16" s="5"/>
      <c r="AR16" s="4"/>
      <c r="AS16" s="5">
        <f>MAX(ROUND(3*(AY16/L16), 0),1)</f>
        <v>3</v>
      </c>
      <c r="AT16" s="5"/>
      <c r="AU16" s="4"/>
      <c r="AV16" s="4"/>
      <c r="AW16" s="4"/>
      <c r="AX16" s="4"/>
      <c r="AY16" s="2">
        <v>24</v>
      </c>
      <c r="AZ16" s="10">
        <f t="shared" si="0"/>
        <v>115</v>
      </c>
      <c r="BA16" s="10">
        <v>230</v>
      </c>
      <c r="BB16" s="6"/>
    </row>
    <row r="17" spans="1:54" ht="60" customHeight="1">
      <c r="A17" s="2" t="s">
        <v>1</v>
      </c>
      <c r="B17" s="2" t="s">
        <v>7</v>
      </c>
      <c r="C17" s="2" t="s">
        <v>17</v>
      </c>
      <c r="D17" s="2"/>
      <c r="E17" s="2" t="s">
        <v>26</v>
      </c>
      <c r="F17" s="2" t="s">
        <v>28</v>
      </c>
      <c r="G17" s="2">
        <v>122</v>
      </c>
      <c r="H17" s="2" t="s">
        <v>6</v>
      </c>
      <c r="I17" s="2" t="s">
        <v>11</v>
      </c>
      <c r="J17" s="2" t="s">
        <v>495</v>
      </c>
      <c r="K17" s="2" t="s">
        <v>512</v>
      </c>
      <c r="L17" s="3">
        <v>34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5"/>
      <c r="AD17" s="4"/>
      <c r="AE17" s="5"/>
      <c r="AF17" s="5"/>
      <c r="AG17" s="4"/>
      <c r="AH17" s="5"/>
      <c r="AI17" s="5">
        <f>MAX(ROUND(5*(AY17/L17), 0),1)</f>
        <v>5</v>
      </c>
      <c r="AJ17" s="4"/>
      <c r="AK17" s="5">
        <f>MAX(ROUND(2*(AY17/L17), 0),1)</f>
        <v>2</v>
      </c>
      <c r="AL17" s="5">
        <f>MAX(ROUND(8*(AY17/L17), 0),1)</f>
        <v>8</v>
      </c>
      <c r="AM17" s="4"/>
      <c r="AN17" s="5">
        <f>MAX(ROUND(5*(AY17/L17), 0),1)</f>
        <v>5</v>
      </c>
      <c r="AO17" s="5">
        <f>MAX(ROUND(9*(AY17/L17), 0),1)</f>
        <v>9</v>
      </c>
      <c r="AP17" s="4"/>
      <c r="AQ17" s="5">
        <f>MAX(ROUND(2*(AY17/L17), 0),1)</f>
        <v>2</v>
      </c>
      <c r="AR17" s="4"/>
      <c r="AS17" s="5">
        <f>MAX(ROUND(3*(AY17/L17), 0),1)</f>
        <v>3</v>
      </c>
      <c r="AT17" s="5"/>
      <c r="AU17" s="4"/>
      <c r="AV17" s="4"/>
      <c r="AW17" s="4"/>
      <c r="AX17" s="4"/>
      <c r="AY17" s="2">
        <v>34</v>
      </c>
      <c r="AZ17" s="10">
        <f t="shared" si="0"/>
        <v>115</v>
      </c>
      <c r="BA17" s="10">
        <v>230</v>
      </c>
      <c r="BB17" s="6"/>
    </row>
    <row r="18" spans="1:54" ht="60" customHeight="1">
      <c r="A18" s="2" t="s">
        <v>1</v>
      </c>
      <c r="B18" s="2" t="s">
        <v>7</v>
      </c>
      <c r="C18" s="2" t="s">
        <v>17</v>
      </c>
      <c r="D18" s="2"/>
      <c r="E18" s="2" t="s">
        <v>29</v>
      </c>
      <c r="F18" s="2" t="s">
        <v>30</v>
      </c>
      <c r="G18" s="2">
        <v>10</v>
      </c>
      <c r="H18" s="2" t="s">
        <v>6</v>
      </c>
      <c r="I18" s="2" t="s">
        <v>11</v>
      </c>
      <c r="J18" s="2" t="s">
        <v>495</v>
      </c>
      <c r="K18" s="2" t="s">
        <v>513</v>
      </c>
      <c r="L18" s="3">
        <v>67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>MAX(ROUND(4*(AY18/L18), 0),1)</f>
        <v>4</v>
      </c>
      <c r="AJ18" s="4"/>
      <c r="AK18" s="5">
        <f>MAX(ROUND(6*(AY18/L18), 0),1)</f>
        <v>6</v>
      </c>
      <c r="AL18" s="5">
        <f>MAX(ROUND(13*(AY18/L18), 0),1)</f>
        <v>13</v>
      </c>
      <c r="AM18" s="4"/>
      <c r="AN18" s="5">
        <f>MAX(ROUND(14*(AY18/L18), 0),1)</f>
        <v>14</v>
      </c>
      <c r="AO18" s="5">
        <f>MAX(ROUND(19*(AY18/L18), 0),1)</f>
        <v>19</v>
      </c>
      <c r="AP18" s="4"/>
      <c r="AQ18" s="5">
        <f>MAX(ROUND(4*(AY18/L18), 0),1)</f>
        <v>4</v>
      </c>
      <c r="AR18" s="4"/>
      <c r="AS18" s="5">
        <f>MAX(ROUND(7*(AY18/L18), 0),1)</f>
        <v>7</v>
      </c>
      <c r="AT18" s="4"/>
      <c r="AU18" s="4"/>
      <c r="AV18" s="4"/>
      <c r="AW18" s="4"/>
      <c r="AX18" s="4"/>
      <c r="AY18" s="2">
        <v>67</v>
      </c>
      <c r="AZ18" s="10">
        <f t="shared" si="0"/>
        <v>105</v>
      </c>
      <c r="BA18" s="10">
        <v>210</v>
      </c>
      <c r="BB18" s="6"/>
    </row>
    <row r="19" spans="1:54" ht="60" customHeight="1">
      <c r="A19" s="2" t="s">
        <v>1</v>
      </c>
      <c r="B19" s="2" t="s">
        <v>7</v>
      </c>
      <c r="C19" s="2" t="s">
        <v>17</v>
      </c>
      <c r="D19" s="2"/>
      <c r="E19" s="2" t="s">
        <v>29</v>
      </c>
      <c r="F19" s="2" t="s">
        <v>31</v>
      </c>
      <c r="G19" s="2">
        <v>3</v>
      </c>
      <c r="H19" s="2" t="s">
        <v>6</v>
      </c>
      <c r="I19" s="2" t="s">
        <v>11</v>
      </c>
      <c r="J19" s="2" t="s">
        <v>495</v>
      </c>
      <c r="K19" s="2" t="s">
        <v>514</v>
      </c>
      <c r="L19" s="3">
        <v>65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>MAX(ROUND(4*(AY19/L19), 0),1)</f>
        <v>4</v>
      </c>
      <c r="AJ19" s="4"/>
      <c r="AK19" s="5">
        <f>MAX(ROUND(4*(AY19/L19), 0),1)</f>
        <v>4</v>
      </c>
      <c r="AL19" s="5">
        <f>MAX(ROUND(15*(AY19/L19), 0),1)</f>
        <v>15</v>
      </c>
      <c r="AM19" s="4"/>
      <c r="AN19" s="5">
        <f>MAX(ROUND(13*(AY19/L19), 0),1)</f>
        <v>13</v>
      </c>
      <c r="AO19" s="5">
        <f>MAX(ROUND(16*(AY19/L19), 0),1)</f>
        <v>16</v>
      </c>
      <c r="AP19" s="4"/>
      <c r="AQ19" s="5">
        <f>MAX(ROUND(6*(AY19/L19), 0),1)</f>
        <v>6</v>
      </c>
      <c r="AR19" s="4"/>
      <c r="AS19" s="5">
        <f>MAX(ROUND(7*(AY19/L19), 0),1)</f>
        <v>7</v>
      </c>
      <c r="AT19" s="4"/>
      <c r="AU19" s="4"/>
      <c r="AV19" s="4"/>
      <c r="AW19" s="4"/>
      <c r="AX19" s="4"/>
      <c r="AY19" s="2">
        <v>65</v>
      </c>
      <c r="AZ19" s="10">
        <f t="shared" si="0"/>
        <v>105</v>
      </c>
      <c r="BA19" s="10">
        <v>210</v>
      </c>
      <c r="BB19" s="6"/>
    </row>
    <row r="20" spans="1:54" ht="60" customHeight="1">
      <c r="A20" s="2" t="s">
        <v>1</v>
      </c>
      <c r="B20" s="2" t="s">
        <v>7</v>
      </c>
      <c r="C20" s="2" t="s">
        <v>17</v>
      </c>
      <c r="D20" s="2"/>
      <c r="E20" s="2" t="s">
        <v>29</v>
      </c>
      <c r="F20" s="2" t="s">
        <v>32</v>
      </c>
      <c r="G20" s="2">
        <v>8</v>
      </c>
      <c r="H20" s="2" t="s">
        <v>6</v>
      </c>
      <c r="I20" s="2" t="s">
        <v>11</v>
      </c>
      <c r="J20" s="2" t="s">
        <v>495</v>
      </c>
      <c r="K20" s="2" t="s">
        <v>515</v>
      </c>
      <c r="L20" s="3">
        <v>78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>MAX(ROUND(6*(AY20/L20), 0),1)</f>
        <v>6</v>
      </c>
      <c r="AJ20" s="4"/>
      <c r="AK20" s="5">
        <f>MAX(ROUND(8*(AY20/L20), 0),1)</f>
        <v>8</v>
      </c>
      <c r="AL20" s="5">
        <f>MAX(ROUND(20*(AY20/L20), 0),1)</f>
        <v>20</v>
      </c>
      <c r="AM20" s="4"/>
      <c r="AN20" s="5">
        <f>MAX(ROUND(19*(AY20/L20), 0),1)</f>
        <v>19</v>
      </c>
      <c r="AO20" s="5">
        <f>MAX(ROUND(15*(AY20/L20), 0),1)</f>
        <v>15</v>
      </c>
      <c r="AP20" s="4"/>
      <c r="AQ20" s="5">
        <f>MAX(ROUND(4*(AY20/L20), 0),1)</f>
        <v>4</v>
      </c>
      <c r="AR20" s="4"/>
      <c r="AS20" s="5">
        <f>MAX(ROUND(6*(AY20/L20), 0),1)</f>
        <v>6</v>
      </c>
      <c r="AT20" s="4"/>
      <c r="AU20" s="4"/>
      <c r="AV20" s="4"/>
      <c r="AW20" s="4"/>
      <c r="AX20" s="4"/>
      <c r="AY20" s="2">
        <v>78</v>
      </c>
      <c r="AZ20" s="10">
        <f t="shared" si="0"/>
        <v>105</v>
      </c>
      <c r="BA20" s="10">
        <v>210</v>
      </c>
      <c r="BB20" s="6"/>
    </row>
    <row r="21" spans="1:54" ht="60" customHeight="1">
      <c r="A21" s="2" t="s">
        <v>1</v>
      </c>
      <c r="B21" s="2" t="s">
        <v>16</v>
      </c>
      <c r="C21" s="2" t="s">
        <v>17</v>
      </c>
      <c r="D21" s="2"/>
      <c r="E21" s="2" t="s">
        <v>33</v>
      </c>
      <c r="F21" s="2" t="s">
        <v>34</v>
      </c>
      <c r="G21" s="2">
        <v>8</v>
      </c>
      <c r="H21" s="2" t="s">
        <v>35</v>
      </c>
      <c r="I21" s="2" t="s">
        <v>36</v>
      </c>
      <c r="J21" s="2" t="s">
        <v>516</v>
      </c>
      <c r="K21" s="2" t="s">
        <v>517</v>
      </c>
      <c r="L21" s="3">
        <v>7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5">
        <f>MAX(ROUND(1*(AY21/L21), 0),1)</f>
        <v>1</v>
      </c>
      <c r="AL21" s="5">
        <f>MAX(ROUND(2*(AY21/L21), 0),1)</f>
        <v>2</v>
      </c>
      <c r="AM21" s="4"/>
      <c r="AN21" s="4"/>
      <c r="AO21" s="5">
        <f>MAX(ROUND(1*(AY21/L21), 0),1)</f>
        <v>1</v>
      </c>
      <c r="AP21" s="5">
        <f>MAX(ROUND(1*(AY21/L21), 0),1)</f>
        <v>1</v>
      </c>
      <c r="AQ21" s="4"/>
      <c r="AR21" s="4"/>
      <c r="AS21" s="5">
        <f>MAX(ROUND(2*(AY21/L21), 0),1)</f>
        <v>2</v>
      </c>
      <c r="AT21" s="4"/>
      <c r="AU21" s="4"/>
      <c r="AV21" s="4"/>
      <c r="AW21" s="4"/>
      <c r="AX21" s="4"/>
      <c r="AY21" s="2">
        <v>7</v>
      </c>
      <c r="AZ21" s="10">
        <f t="shared" si="0"/>
        <v>75</v>
      </c>
      <c r="BA21" s="10">
        <v>150</v>
      </c>
      <c r="BB21" s="6"/>
    </row>
    <row r="22" spans="1:54" ht="60" customHeight="1">
      <c r="A22" s="2" t="s">
        <v>1</v>
      </c>
      <c r="B22" s="2" t="s">
        <v>16</v>
      </c>
      <c r="C22" s="2" t="s">
        <v>17</v>
      </c>
      <c r="D22" s="2"/>
      <c r="E22" s="2" t="s">
        <v>37</v>
      </c>
      <c r="F22" s="2" t="s">
        <v>38</v>
      </c>
      <c r="G22" s="2">
        <v>3</v>
      </c>
      <c r="H22" s="2" t="s">
        <v>35</v>
      </c>
      <c r="I22" s="2" t="s">
        <v>36</v>
      </c>
      <c r="J22" s="2" t="s">
        <v>516</v>
      </c>
      <c r="K22" s="2" t="s">
        <v>518</v>
      </c>
      <c r="L22" s="3">
        <v>1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5">
        <f>MAX(ROUND(1*(AY22/L22), 0),1)</f>
        <v>1</v>
      </c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2">
        <v>1</v>
      </c>
      <c r="AZ22" s="10">
        <f t="shared" si="0"/>
        <v>70</v>
      </c>
      <c r="BA22" s="10">
        <v>140</v>
      </c>
      <c r="BB22" s="6"/>
    </row>
    <row r="23" spans="1:54" ht="60" customHeight="1">
      <c r="A23" s="2" t="s">
        <v>1</v>
      </c>
      <c r="B23" s="2" t="s">
        <v>2</v>
      </c>
      <c r="C23" s="2" t="s">
        <v>17</v>
      </c>
      <c r="D23" s="2"/>
      <c r="E23" s="2" t="s">
        <v>39</v>
      </c>
      <c r="F23" s="2" t="s">
        <v>40</v>
      </c>
      <c r="G23" s="2">
        <v>5</v>
      </c>
      <c r="H23" s="2" t="s">
        <v>35</v>
      </c>
      <c r="I23" s="2" t="s">
        <v>41</v>
      </c>
      <c r="J23" s="2" t="s">
        <v>519</v>
      </c>
      <c r="K23" s="2" t="s">
        <v>520</v>
      </c>
      <c r="L23" s="3">
        <v>36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5">
        <f>MAX(ROUND(5*(AY23/L23), 0),1)</f>
        <v>5</v>
      </c>
      <c r="AD23" s="4"/>
      <c r="AE23" s="5">
        <f>MAX(ROUND(5*(AY23/L23), 0),1)</f>
        <v>5</v>
      </c>
      <c r="AF23" s="4"/>
      <c r="AG23" s="5">
        <f>MAX(ROUND(4*(AY23/L23), 0),1)</f>
        <v>4</v>
      </c>
      <c r="AH23" s="4"/>
      <c r="AI23" s="5">
        <f>MAX(ROUND(2*(AY23/L23), 0),1)</f>
        <v>2</v>
      </c>
      <c r="AJ23" s="5">
        <f>MAX(ROUND(9*(AY23/L23), 0),1)</f>
        <v>9</v>
      </c>
      <c r="AK23" s="5">
        <f>MAX(ROUND(4*(AY23/L23), 0),1)</f>
        <v>4</v>
      </c>
      <c r="AL23" s="5">
        <f>MAX(ROUND(7*(AY23/L23), 0),1)</f>
        <v>7</v>
      </c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2">
        <v>36</v>
      </c>
      <c r="AZ23" s="10">
        <f t="shared" si="0"/>
        <v>67.5</v>
      </c>
      <c r="BA23" s="10">
        <v>135</v>
      </c>
      <c r="BB23" s="6"/>
    </row>
    <row r="24" spans="1:54" ht="60" customHeight="1">
      <c r="A24" s="2" t="s">
        <v>1</v>
      </c>
      <c r="B24" s="2" t="s">
        <v>16</v>
      </c>
      <c r="C24" s="2" t="s">
        <v>17</v>
      </c>
      <c r="D24" s="2"/>
      <c r="E24" s="2" t="s">
        <v>42</v>
      </c>
      <c r="F24" s="2" t="s">
        <v>43</v>
      </c>
      <c r="G24" s="2">
        <v>17</v>
      </c>
      <c r="H24" s="2" t="s">
        <v>35</v>
      </c>
      <c r="I24" s="2" t="s">
        <v>41</v>
      </c>
      <c r="J24" s="2" t="s">
        <v>519</v>
      </c>
      <c r="K24" s="2" t="s">
        <v>521</v>
      </c>
      <c r="L24" s="3">
        <v>10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>MAX(ROUND(3*(AY24/L24), 0),1)</f>
        <v>3</v>
      </c>
      <c r="AJ24" s="4"/>
      <c r="AK24" s="4"/>
      <c r="AL24" s="4"/>
      <c r="AM24" s="5">
        <f>MAX(ROUND(1*(AY24/L24), 0),1)</f>
        <v>1</v>
      </c>
      <c r="AN24" s="4"/>
      <c r="AO24" s="4"/>
      <c r="AP24" s="5">
        <f>MAX(ROUND(3*(AY24/L24), 0),1)</f>
        <v>3</v>
      </c>
      <c r="AQ24" s="4"/>
      <c r="AR24" s="5">
        <f>MAX(ROUND(3*(AY24/L24), 0),1)</f>
        <v>3</v>
      </c>
      <c r="AS24" s="4"/>
      <c r="AT24" s="4"/>
      <c r="AU24" s="4"/>
      <c r="AV24" s="4"/>
      <c r="AW24" s="4"/>
      <c r="AX24" s="4"/>
      <c r="AY24" s="2">
        <v>10</v>
      </c>
      <c r="AZ24" s="10">
        <f t="shared" si="0"/>
        <v>70</v>
      </c>
      <c r="BA24" s="10">
        <v>140</v>
      </c>
      <c r="BB24" s="6"/>
    </row>
    <row r="25" spans="1:54" ht="60" customHeight="1">
      <c r="A25" s="2" t="s">
        <v>1</v>
      </c>
      <c r="B25" s="2" t="s">
        <v>2</v>
      </c>
      <c r="C25" s="2" t="s">
        <v>17</v>
      </c>
      <c r="D25" s="2"/>
      <c r="E25" s="2" t="s">
        <v>44</v>
      </c>
      <c r="F25" s="2" t="s">
        <v>45</v>
      </c>
      <c r="G25" s="2">
        <v>7</v>
      </c>
      <c r="H25" s="2" t="s">
        <v>35</v>
      </c>
      <c r="I25" s="2" t="s">
        <v>36</v>
      </c>
      <c r="J25" s="2" t="s">
        <v>522</v>
      </c>
      <c r="K25" s="2" t="s">
        <v>523</v>
      </c>
      <c r="L25" s="3">
        <v>15</v>
      </c>
      <c r="M25" s="4"/>
      <c r="N25" s="5">
        <f>MAX(ROUND(1*(AY25/L25), 0),1)</f>
        <v>1</v>
      </c>
      <c r="O25" s="5">
        <f>MAX(ROUND(7*(AY25/L25), 0),1)</f>
        <v>7</v>
      </c>
      <c r="P25" s="5">
        <f>MAX(ROUND(3*(AY25/L25), 0),1)</f>
        <v>3</v>
      </c>
      <c r="Q25" s="5">
        <f>MAX(ROUND(4*(AY25/L25), 0),1)</f>
        <v>4</v>
      </c>
      <c r="R25" s="5"/>
      <c r="S25" s="4"/>
      <c r="T25" s="5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2">
        <v>15</v>
      </c>
      <c r="AZ25" s="10">
        <f t="shared" si="0"/>
        <v>20</v>
      </c>
      <c r="BA25" s="10">
        <v>40</v>
      </c>
      <c r="BB25" s="6"/>
    </row>
    <row r="26" spans="1:54" ht="60" customHeight="1">
      <c r="A26" s="2" t="s">
        <v>1</v>
      </c>
      <c r="B26" s="2" t="s">
        <v>2</v>
      </c>
      <c r="C26" s="2" t="s">
        <v>17</v>
      </c>
      <c r="D26" s="2"/>
      <c r="E26" s="2" t="s">
        <v>46</v>
      </c>
      <c r="F26" s="2" t="s">
        <v>47</v>
      </c>
      <c r="G26" s="2">
        <v>5</v>
      </c>
      <c r="H26" s="2" t="s">
        <v>35</v>
      </c>
      <c r="I26" s="2" t="s">
        <v>36</v>
      </c>
      <c r="J26" s="2" t="s">
        <v>524</v>
      </c>
      <c r="K26" s="2" t="s">
        <v>525</v>
      </c>
      <c r="L26" s="3">
        <v>51</v>
      </c>
      <c r="M26" s="4"/>
      <c r="N26" s="5">
        <f>MAX(ROUND(6*(AY26/L26), 0),1)</f>
        <v>6</v>
      </c>
      <c r="O26" s="5">
        <f>MAX(ROUND(20*(AY26/L26), 0),1)</f>
        <v>20</v>
      </c>
      <c r="P26" s="5">
        <f>MAX(ROUND(22*(AY26/L26), 0),1)</f>
        <v>22</v>
      </c>
      <c r="Q26" s="5">
        <f>MAX(ROUND(3*(AY26/L26), 0),1)</f>
        <v>3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2">
        <v>51</v>
      </c>
      <c r="AZ26" s="10">
        <f t="shared" si="0"/>
        <v>25</v>
      </c>
      <c r="BA26" s="10">
        <v>50</v>
      </c>
      <c r="BB26" s="6"/>
    </row>
    <row r="27" spans="1:54" ht="60" customHeight="1">
      <c r="A27" s="2" t="s">
        <v>1</v>
      </c>
      <c r="B27" s="2" t="s">
        <v>2</v>
      </c>
      <c r="C27" s="2" t="s">
        <v>17</v>
      </c>
      <c r="D27" s="2"/>
      <c r="E27" s="2" t="s">
        <v>46</v>
      </c>
      <c r="F27" s="2" t="s">
        <v>48</v>
      </c>
      <c r="G27" s="2">
        <v>8</v>
      </c>
      <c r="H27" s="2" t="s">
        <v>35</v>
      </c>
      <c r="I27" s="2" t="s">
        <v>36</v>
      </c>
      <c r="J27" s="2" t="s">
        <v>524</v>
      </c>
      <c r="K27" s="2" t="s">
        <v>526</v>
      </c>
      <c r="L27" s="3">
        <v>52</v>
      </c>
      <c r="M27" s="4"/>
      <c r="N27" s="5">
        <f>MAX(ROUND(9*(AY27/L27), 0),1)</f>
        <v>9</v>
      </c>
      <c r="O27" s="5">
        <f>MAX(ROUND(21*(AY27/L27), 0),1)</f>
        <v>21</v>
      </c>
      <c r="P27" s="5">
        <f>MAX(ROUND(17*(AY27/L27), 0),1)</f>
        <v>17</v>
      </c>
      <c r="Q27" s="5">
        <f>MAX(ROUND(5*(AY27/L27), 0),1)</f>
        <v>5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2">
        <v>52</v>
      </c>
      <c r="AZ27" s="10">
        <f t="shared" si="0"/>
        <v>25</v>
      </c>
      <c r="BA27" s="10">
        <v>50</v>
      </c>
      <c r="BB27" s="6"/>
    </row>
    <row r="28" spans="1:54" ht="60" customHeight="1">
      <c r="A28" s="2" t="s">
        <v>1</v>
      </c>
      <c r="B28" s="2" t="s">
        <v>2</v>
      </c>
      <c r="C28" s="2" t="s">
        <v>17</v>
      </c>
      <c r="D28" s="2"/>
      <c r="E28" s="2" t="s">
        <v>49</v>
      </c>
      <c r="F28" s="2" t="s">
        <v>50</v>
      </c>
      <c r="G28" s="2">
        <v>8</v>
      </c>
      <c r="H28" s="2" t="s">
        <v>35</v>
      </c>
      <c r="I28" s="2" t="s">
        <v>36</v>
      </c>
      <c r="J28" s="2" t="s">
        <v>524</v>
      </c>
      <c r="K28" s="2" t="s">
        <v>527</v>
      </c>
      <c r="L28" s="3">
        <v>73</v>
      </c>
      <c r="M28" s="4"/>
      <c r="N28" s="5">
        <f>MAX(ROUND(13*(AY28/L28), 0),1)</f>
        <v>13</v>
      </c>
      <c r="O28" s="5">
        <f>MAX(ROUND(25*(AY28/L28), 0),1)</f>
        <v>25</v>
      </c>
      <c r="P28" s="5">
        <f>MAX(ROUND(25*(AY28/L28), 0),1)</f>
        <v>25</v>
      </c>
      <c r="Q28" s="5">
        <f>MAX(ROUND(10*(AY28/L28), 0),1)</f>
        <v>10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2">
        <v>73</v>
      </c>
      <c r="AZ28" s="10">
        <f t="shared" si="0"/>
        <v>30</v>
      </c>
      <c r="BA28" s="10">
        <v>60</v>
      </c>
      <c r="BB28" s="6"/>
    </row>
    <row r="29" spans="1:54" ht="60" customHeight="1">
      <c r="A29" s="2" t="s">
        <v>1</v>
      </c>
      <c r="B29" s="2" t="s">
        <v>2</v>
      </c>
      <c r="C29" s="2" t="s">
        <v>17</v>
      </c>
      <c r="D29" s="2"/>
      <c r="E29" s="2" t="s">
        <v>51</v>
      </c>
      <c r="F29" s="2" t="s">
        <v>50</v>
      </c>
      <c r="G29" s="2">
        <v>8</v>
      </c>
      <c r="H29" s="2" t="s">
        <v>35</v>
      </c>
      <c r="I29" s="2" t="s">
        <v>36</v>
      </c>
      <c r="J29" s="2" t="s">
        <v>528</v>
      </c>
      <c r="K29" s="2" t="s">
        <v>529</v>
      </c>
      <c r="L29" s="3">
        <v>50</v>
      </c>
      <c r="M29" s="4"/>
      <c r="N29" s="5">
        <f>MAX(ROUND(10*(AY29/L29), 0),1)</f>
        <v>10</v>
      </c>
      <c r="O29" s="5">
        <f>MAX(ROUND(22*(AY29/L29), 0),1)</f>
        <v>22</v>
      </c>
      <c r="P29" s="5">
        <f>MAX(ROUND(17*(AY29/L29), 0),1)</f>
        <v>17</v>
      </c>
      <c r="Q29" s="5">
        <f>MAX(ROUND(1*(AY29/L29), 0),1)</f>
        <v>1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2">
        <v>50</v>
      </c>
      <c r="AZ29" s="10">
        <f t="shared" si="0"/>
        <v>30</v>
      </c>
      <c r="BA29" s="10">
        <v>60</v>
      </c>
      <c r="BB29" s="6"/>
    </row>
    <row r="30" spans="1:54" ht="60" customHeight="1">
      <c r="A30" s="2" t="s">
        <v>1</v>
      </c>
      <c r="B30" s="2" t="s">
        <v>16</v>
      </c>
      <c r="C30" s="2" t="s">
        <v>17</v>
      </c>
      <c r="D30" s="2"/>
      <c r="E30" s="2" t="s">
        <v>52</v>
      </c>
      <c r="F30" s="2" t="s">
        <v>50</v>
      </c>
      <c r="G30" s="2">
        <v>8</v>
      </c>
      <c r="H30" s="2" t="s">
        <v>35</v>
      </c>
      <c r="I30" s="2" t="s">
        <v>36</v>
      </c>
      <c r="J30" s="2" t="s">
        <v>530</v>
      </c>
      <c r="K30" s="2" t="s">
        <v>531</v>
      </c>
      <c r="L30" s="3">
        <v>49</v>
      </c>
      <c r="M30" s="4"/>
      <c r="N30" s="4"/>
      <c r="O30" s="5">
        <f>MAX(ROUND(27*(AY30/L30), 0),1)</f>
        <v>27</v>
      </c>
      <c r="P30" s="5">
        <f>MAX(ROUND(16*(AY30/L30), 0),1)</f>
        <v>16</v>
      </c>
      <c r="Q30" s="5">
        <f>MAX(ROUND(5*(AY30/L30), 0),1)</f>
        <v>5</v>
      </c>
      <c r="R30" s="5">
        <f>MAX(ROUND(1*(AY30/L30), 0),1)</f>
        <v>1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2">
        <v>49</v>
      </c>
      <c r="AZ30" s="10">
        <f t="shared" si="0"/>
        <v>27.5</v>
      </c>
      <c r="BA30" s="10">
        <v>55</v>
      </c>
      <c r="BB30" s="6"/>
    </row>
    <row r="31" spans="1:54" ht="60" customHeight="1">
      <c r="A31" s="2" t="s">
        <v>1</v>
      </c>
      <c r="B31" s="2" t="s">
        <v>2</v>
      </c>
      <c r="C31" s="2" t="s">
        <v>17</v>
      </c>
      <c r="D31" s="2"/>
      <c r="E31" s="2" t="s">
        <v>53</v>
      </c>
      <c r="F31" s="2" t="s">
        <v>54</v>
      </c>
      <c r="G31" s="2">
        <v>13</v>
      </c>
      <c r="H31" s="2" t="s">
        <v>35</v>
      </c>
      <c r="I31" s="2" t="s">
        <v>41</v>
      </c>
      <c r="J31" s="2" t="s">
        <v>532</v>
      </c>
      <c r="K31" s="2" t="s">
        <v>533</v>
      </c>
      <c r="L31" s="3">
        <v>50</v>
      </c>
      <c r="M31" s="4"/>
      <c r="N31" s="5">
        <f>MAX(ROUND(5*(AY31/L31), 0),1)</f>
        <v>5</v>
      </c>
      <c r="O31" s="5">
        <f>MAX(ROUND(20*(AY31/L31), 0),1)</f>
        <v>20</v>
      </c>
      <c r="P31" s="5">
        <f>MAX(ROUND(18*(AY31/L31), 0),1)</f>
        <v>18</v>
      </c>
      <c r="Q31" s="5">
        <f>MAX(ROUND(7*(AY31/L31), 0),1)</f>
        <v>7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2">
        <v>50</v>
      </c>
      <c r="AZ31" s="10">
        <f t="shared" si="0"/>
        <v>20</v>
      </c>
      <c r="BA31" s="10">
        <v>40</v>
      </c>
      <c r="BB31" s="6"/>
    </row>
    <row r="32" spans="1:54" ht="60" customHeight="1">
      <c r="A32" s="2" t="s">
        <v>1</v>
      </c>
      <c r="B32" s="2" t="s">
        <v>2</v>
      </c>
      <c r="C32" s="2" t="s">
        <v>17</v>
      </c>
      <c r="D32" s="2"/>
      <c r="E32" s="2" t="s">
        <v>55</v>
      </c>
      <c r="F32" s="2" t="s">
        <v>54</v>
      </c>
      <c r="G32" s="2">
        <v>13</v>
      </c>
      <c r="H32" s="2" t="s">
        <v>35</v>
      </c>
      <c r="I32" s="2" t="s">
        <v>41</v>
      </c>
      <c r="J32" s="2" t="s">
        <v>534</v>
      </c>
      <c r="K32" s="2" t="s">
        <v>535</v>
      </c>
      <c r="L32" s="3">
        <v>20</v>
      </c>
      <c r="M32" s="4"/>
      <c r="N32" s="5">
        <f>MAX(ROUND(3*(AY32/L32), 0),1)</f>
        <v>3</v>
      </c>
      <c r="O32" s="5">
        <f>MAX(ROUND(16*(AY32/L32), 0),1)</f>
        <v>16</v>
      </c>
      <c r="P32" s="5">
        <f>MAX(ROUND(1*(AY32/L32), 0),1)</f>
        <v>1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">
        <v>20</v>
      </c>
      <c r="AZ32" s="10">
        <f t="shared" si="0"/>
        <v>22.5</v>
      </c>
      <c r="BA32" s="10">
        <v>45</v>
      </c>
      <c r="BB32" s="6"/>
    </row>
    <row r="33" spans="1:54" ht="60" customHeight="1">
      <c r="A33" s="2" t="s">
        <v>1</v>
      </c>
      <c r="B33" s="2" t="s">
        <v>16</v>
      </c>
      <c r="C33" s="2" t="s">
        <v>17</v>
      </c>
      <c r="D33" s="2"/>
      <c r="E33" s="2" t="s">
        <v>56</v>
      </c>
      <c r="F33" s="2" t="s">
        <v>57</v>
      </c>
      <c r="G33" s="2">
        <v>12</v>
      </c>
      <c r="H33" s="2" t="s">
        <v>35</v>
      </c>
      <c r="I33" s="2" t="s">
        <v>41</v>
      </c>
      <c r="J33" s="2" t="s">
        <v>522</v>
      </c>
      <c r="K33" s="2" t="s">
        <v>536</v>
      </c>
      <c r="L33" s="3">
        <v>39</v>
      </c>
      <c r="M33" s="4"/>
      <c r="N33" s="4"/>
      <c r="O33" s="5">
        <f>MAX(ROUND(24*(AY33/L33), 0),1)</f>
        <v>24</v>
      </c>
      <c r="P33" s="5">
        <f>MAX(ROUND(15*(AY33/L33), 0),1)</f>
        <v>15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2">
        <v>39</v>
      </c>
      <c r="AZ33" s="10">
        <f t="shared" si="0"/>
        <v>22.5</v>
      </c>
      <c r="BA33" s="10">
        <v>45</v>
      </c>
      <c r="BB33" s="6"/>
    </row>
    <row r="34" spans="1:54" ht="60" customHeight="1">
      <c r="A34" s="2" t="s">
        <v>1</v>
      </c>
      <c r="B34" s="2" t="s">
        <v>16</v>
      </c>
      <c r="C34" s="2" t="s">
        <v>17</v>
      </c>
      <c r="D34" s="2"/>
      <c r="E34" s="2" t="s">
        <v>58</v>
      </c>
      <c r="F34" s="2" t="s">
        <v>59</v>
      </c>
      <c r="G34" s="2">
        <v>12</v>
      </c>
      <c r="H34" s="2" t="s">
        <v>35</v>
      </c>
      <c r="I34" s="2" t="s">
        <v>41</v>
      </c>
      <c r="J34" s="2" t="s">
        <v>537</v>
      </c>
      <c r="K34" s="2" t="s">
        <v>538</v>
      </c>
      <c r="L34" s="3">
        <v>19</v>
      </c>
      <c r="M34" s="4"/>
      <c r="N34" s="4"/>
      <c r="O34" s="5">
        <f>MAX(ROUND(17*(AY34/L34), 0),1)</f>
        <v>17</v>
      </c>
      <c r="P34" s="5">
        <f>MAX(ROUND(2*(AY34/L34), 0),1)</f>
        <v>2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2">
        <v>19</v>
      </c>
      <c r="AZ34" s="10">
        <f t="shared" si="0"/>
        <v>20</v>
      </c>
      <c r="BA34" s="10">
        <v>40</v>
      </c>
      <c r="BB34" s="6"/>
    </row>
    <row r="35" spans="1:54" ht="60" customHeight="1">
      <c r="A35" s="2" t="s">
        <v>1</v>
      </c>
      <c r="B35" s="2" t="s">
        <v>2</v>
      </c>
      <c r="C35" s="2" t="s">
        <v>17</v>
      </c>
      <c r="D35" s="2"/>
      <c r="E35" s="2" t="s">
        <v>60</v>
      </c>
      <c r="F35" s="2" t="s">
        <v>40</v>
      </c>
      <c r="G35" s="2">
        <v>5</v>
      </c>
      <c r="H35" s="2" t="s">
        <v>35</v>
      </c>
      <c r="I35" s="2" t="s">
        <v>41</v>
      </c>
      <c r="J35" s="2" t="s">
        <v>519</v>
      </c>
      <c r="K35" s="2" t="s">
        <v>539</v>
      </c>
      <c r="L35" s="3">
        <v>95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5">
        <f>MAX(ROUND(6*(AY35/L35), 0),1)</f>
        <v>6</v>
      </c>
      <c r="AD35" s="4"/>
      <c r="AE35" s="5">
        <f>MAX(ROUND(12*(AY35/L35), 0),1)</f>
        <v>12</v>
      </c>
      <c r="AF35" s="5">
        <f>MAX(ROUND(3*(AY35/L35), 0),1)</f>
        <v>3</v>
      </c>
      <c r="AG35" s="5">
        <f>MAX(ROUND(15*(AY35/L35), 0),1)</f>
        <v>15</v>
      </c>
      <c r="AH35" s="5">
        <f>MAX(ROUND(11*(AY35/L35), 0),1)</f>
        <v>11</v>
      </c>
      <c r="AI35" s="5">
        <f>MAX(ROUND(11*(AY35/L35), 0),1)</f>
        <v>11</v>
      </c>
      <c r="AJ35" s="5">
        <f>MAX(ROUND(14*(AY35/L35), 0),1)</f>
        <v>14</v>
      </c>
      <c r="AK35" s="5">
        <f>MAX(ROUND(16*(AY35/L35), 0),1)</f>
        <v>16</v>
      </c>
      <c r="AL35" s="5">
        <f>MAX(ROUND(7*(AY35/L35), 0),1)</f>
        <v>7</v>
      </c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2">
        <v>95</v>
      </c>
      <c r="AZ35" s="10">
        <f t="shared" si="0"/>
        <v>70</v>
      </c>
      <c r="BA35" s="10">
        <v>140</v>
      </c>
      <c r="BB35" s="6"/>
    </row>
    <row r="36" spans="1:54" ht="60" customHeight="1">
      <c r="A36" s="2" t="s">
        <v>1</v>
      </c>
      <c r="B36" s="2" t="s">
        <v>16</v>
      </c>
      <c r="C36" s="2" t="s">
        <v>17</v>
      </c>
      <c r="D36" s="2"/>
      <c r="E36" s="2" t="s">
        <v>61</v>
      </c>
      <c r="F36" s="2" t="s">
        <v>43</v>
      </c>
      <c r="G36" s="2">
        <v>17</v>
      </c>
      <c r="H36" s="2" t="s">
        <v>35</v>
      </c>
      <c r="I36" s="2" t="s">
        <v>41</v>
      </c>
      <c r="J36" s="2" t="s">
        <v>519</v>
      </c>
      <c r="K36" s="2" t="s">
        <v>540</v>
      </c>
      <c r="L36" s="3">
        <v>13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5">
        <f>MAX(ROUND(2*(AY36/L36), 0),1)</f>
        <v>2</v>
      </c>
      <c r="AL36" s="5">
        <f>MAX(ROUND(7*(AY36/L36), 0),1)</f>
        <v>7</v>
      </c>
      <c r="AM36" s="5">
        <f>MAX(ROUND(1*(AY36/L36), 0),1)</f>
        <v>1</v>
      </c>
      <c r="AN36" s="4"/>
      <c r="AO36" s="4"/>
      <c r="AP36" s="4"/>
      <c r="AQ36" s="4"/>
      <c r="AR36" s="5">
        <f>MAX(ROUND(3*(AY36/L36), 0),1)</f>
        <v>3</v>
      </c>
      <c r="AS36" s="4"/>
      <c r="AT36" s="4"/>
      <c r="AU36" s="4"/>
      <c r="AV36" s="4"/>
      <c r="AW36" s="4"/>
      <c r="AX36" s="4"/>
      <c r="AY36" s="2">
        <v>13</v>
      </c>
      <c r="AZ36" s="10">
        <f t="shared" si="0"/>
        <v>70</v>
      </c>
      <c r="BA36" s="10">
        <v>140</v>
      </c>
      <c r="BB36" s="6"/>
    </row>
    <row r="37" spans="1:54" ht="60" customHeight="1">
      <c r="A37" s="2" t="s">
        <v>1</v>
      </c>
      <c r="B37" s="2" t="s">
        <v>2</v>
      </c>
      <c r="C37" s="2" t="s">
        <v>17</v>
      </c>
      <c r="D37" s="2"/>
      <c r="E37" s="2" t="s">
        <v>62</v>
      </c>
      <c r="F37" s="2" t="s">
        <v>63</v>
      </c>
      <c r="G37" s="2">
        <v>3</v>
      </c>
      <c r="H37" s="2" t="s">
        <v>35</v>
      </c>
      <c r="I37" s="2" t="s">
        <v>41</v>
      </c>
      <c r="J37" s="2" t="s">
        <v>519</v>
      </c>
      <c r="K37" s="2" t="s">
        <v>541</v>
      </c>
      <c r="L37" s="3">
        <v>6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5">
        <f>MAX(ROUND(6*(AY37/L37), 0),1)</f>
        <v>6</v>
      </c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2">
        <v>6</v>
      </c>
      <c r="AZ37" s="10">
        <f t="shared" si="0"/>
        <v>57.5</v>
      </c>
      <c r="BA37" s="10">
        <v>115</v>
      </c>
      <c r="BB37" s="6"/>
    </row>
    <row r="38" spans="1:54" ht="60" customHeight="1">
      <c r="A38" s="2" t="s">
        <v>1</v>
      </c>
      <c r="B38" s="2" t="s">
        <v>16</v>
      </c>
      <c r="C38" s="2" t="s">
        <v>17</v>
      </c>
      <c r="D38" s="2"/>
      <c r="E38" s="2" t="s">
        <v>64</v>
      </c>
      <c r="F38" s="2" t="s">
        <v>65</v>
      </c>
      <c r="G38" s="2">
        <v>12</v>
      </c>
      <c r="H38" s="2" t="s">
        <v>35</v>
      </c>
      <c r="I38" s="2" t="s">
        <v>41</v>
      </c>
      <c r="J38" s="2" t="s">
        <v>519</v>
      </c>
      <c r="K38" s="2" t="s">
        <v>542</v>
      </c>
      <c r="L38" s="3">
        <v>13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>
        <f>MAX(ROUND(2*(AY38/L38), 0),1)</f>
        <v>2</v>
      </c>
      <c r="AJ38" s="4"/>
      <c r="AK38" s="4"/>
      <c r="AL38" s="5">
        <f>MAX(ROUND(3*(AY38/L38), 0),1)</f>
        <v>3</v>
      </c>
      <c r="AM38" s="5">
        <f>MAX(ROUND(1*(AY38/L38), 0),1)</f>
        <v>1</v>
      </c>
      <c r="AN38" s="4"/>
      <c r="AO38" s="4"/>
      <c r="AP38" s="5">
        <f>MAX(ROUND(2*(AY38/L38), 0),1)</f>
        <v>2</v>
      </c>
      <c r="AQ38" s="4"/>
      <c r="AR38" s="5">
        <f>MAX(ROUND(4*(AY38/L38), 0),1)</f>
        <v>4</v>
      </c>
      <c r="AS38" s="5">
        <f>MAX(ROUND(1*(AY38/L38), 0),1)</f>
        <v>1</v>
      </c>
      <c r="AT38" s="4"/>
      <c r="AU38" s="4"/>
      <c r="AV38" s="4"/>
      <c r="AW38" s="4"/>
      <c r="AX38" s="4"/>
      <c r="AY38" s="2">
        <v>13</v>
      </c>
      <c r="AZ38" s="10">
        <f t="shared" si="0"/>
        <v>57.5</v>
      </c>
      <c r="BA38" s="10">
        <v>115</v>
      </c>
      <c r="BB38" s="6"/>
    </row>
    <row r="39" spans="1:54" ht="60" customHeight="1">
      <c r="A39" s="2" t="s">
        <v>1</v>
      </c>
      <c r="B39" s="2" t="s">
        <v>2</v>
      </c>
      <c r="C39" s="2" t="s">
        <v>8</v>
      </c>
      <c r="D39" s="2"/>
      <c r="E39" s="2" t="s">
        <v>66</v>
      </c>
      <c r="F39" s="2" t="s">
        <v>67</v>
      </c>
      <c r="G39" s="2">
        <v>141</v>
      </c>
      <c r="H39" s="2" t="s">
        <v>6</v>
      </c>
      <c r="I39" s="2" t="s">
        <v>6</v>
      </c>
      <c r="J39" s="2" t="s">
        <v>495</v>
      </c>
      <c r="K39" s="2" t="s">
        <v>543</v>
      </c>
      <c r="L39" s="3">
        <v>10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5"/>
      <c r="AD39" s="5"/>
      <c r="AE39" s="5">
        <f>MAX(ROUND(10*(AY39/L39), 0),1)</f>
        <v>10</v>
      </c>
      <c r="AF39" s="5"/>
      <c r="AG39" s="5"/>
      <c r="AH39" s="5"/>
      <c r="AI39" s="5"/>
      <c r="AJ39" s="5"/>
      <c r="AK39" s="5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2">
        <v>10</v>
      </c>
      <c r="AZ39" s="10">
        <f t="shared" si="0"/>
        <v>50</v>
      </c>
      <c r="BA39" s="10">
        <v>100</v>
      </c>
      <c r="BB39" s="6"/>
    </row>
    <row r="40" spans="1:54" ht="60" customHeight="1">
      <c r="A40" s="2" t="s">
        <v>1</v>
      </c>
      <c r="B40" s="2" t="s">
        <v>7</v>
      </c>
      <c r="C40" s="2" t="s">
        <v>8</v>
      </c>
      <c r="D40" s="2"/>
      <c r="E40" s="2" t="s">
        <v>68</v>
      </c>
      <c r="F40" s="2" t="s">
        <v>69</v>
      </c>
      <c r="G40" s="2">
        <v>10</v>
      </c>
      <c r="H40" s="2" t="s">
        <v>6</v>
      </c>
      <c r="I40" s="2" t="s">
        <v>11</v>
      </c>
      <c r="J40" s="2" t="s">
        <v>495</v>
      </c>
      <c r="K40" s="2" t="s">
        <v>544</v>
      </c>
      <c r="L40" s="3">
        <v>1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5">
        <f>MAX(ROUND(1*(AY40/L40), 0),1)</f>
        <v>1</v>
      </c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2">
        <v>1</v>
      </c>
      <c r="AZ40" s="10">
        <f t="shared" si="0"/>
        <v>115</v>
      </c>
      <c r="BA40" s="10">
        <v>230</v>
      </c>
      <c r="BB40" s="6"/>
    </row>
    <row r="41" spans="1:54" ht="60" customHeight="1">
      <c r="A41" s="2" t="s">
        <v>1</v>
      </c>
      <c r="B41" s="2" t="s">
        <v>2</v>
      </c>
      <c r="C41" s="2" t="s">
        <v>17</v>
      </c>
      <c r="D41" s="2"/>
      <c r="E41" s="2" t="s">
        <v>70</v>
      </c>
      <c r="F41" s="2" t="s">
        <v>45</v>
      </c>
      <c r="G41" s="2">
        <v>7</v>
      </c>
      <c r="H41" s="2" t="s">
        <v>35</v>
      </c>
      <c r="I41" s="2" t="s">
        <v>36</v>
      </c>
      <c r="J41" s="2" t="s">
        <v>522</v>
      </c>
      <c r="K41" s="2" t="s">
        <v>545</v>
      </c>
      <c r="L41" s="3">
        <v>11</v>
      </c>
      <c r="M41" s="4"/>
      <c r="N41" s="5">
        <f>MAX(ROUND(3*(AY41/L41), 0),1)</f>
        <v>3</v>
      </c>
      <c r="O41" s="5">
        <f>MAX(ROUND(7*(AY41/L41), 0),1)</f>
        <v>7</v>
      </c>
      <c r="P41" s="5">
        <f>MAX(ROUND(1*(AY41/L41), 0),1)</f>
        <v>1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2">
        <v>11</v>
      </c>
      <c r="AZ41" s="10">
        <f t="shared" si="0"/>
        <v>9</v>
      </c>
      <c r="BA41" s="10">
        <v>18</v>
      </c>
      <c r="BB41" s="6"/>
    </row>
    <row r="42" spans="1:54" ht="60" customHeight="1">
      <c r="A42" s="2" t="s">
        <v>1</v>
      </c>
      <c r="B42" s="2" t="s">
        <v>2</v>
      </c>
      <c r="C42" s="2" t="s">
        <v>17</v>
      </c>
      <c r="D42" s="2"/>
      <c r="E42" s="2" t="s">
        <v>70</v>
      </c>
      <c r="F42" s="2" t="s">
        <v>50</v>
      </c>
      <c r="G42" s="2">
        <v>8</v>
      </c>
      <c r="H42" s="2" t="s">
        <v>35</v>
      </c>
      <c r="I42" s="2" t="s">
        <v>36</v>
      </c>
      <c r="J42" s="2" t="s">
        <v>522</v>
      </c>
      <c r="K42" s="2" t="s">
        <v>546</v>
      </c>
      <c r="L42" s="3">
        <v>11</v>
      </c>
      <c r="M42" s="4"/>
      <c r="N42" s="4"/>
      <c r="O42" s="5">
        <f>MAX(ROUND(11*(AY42/L42), 0),1)</f>
        <v>11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2">
        <v>11</v>
      </c>
      <c r="AZ42" s="10">
        <f t="shared" si="0"/>
        <v>9</v>
      </c>
      <c r="BA42" s="10">
        <v>18</v>
      </c>
      <c r="BB42" s="6"/>
    </row>
    <row r="43" spans="1:54" ht="60" customHeight="1">
      <c r="A43" s="2" t="s">
        <v>1</v>
      </c>
      <c r="B43" s="2" t="s">
        <v>16</v>
      </c>
      <c r="C43" s="2" t="s">
        <v>17</v>
      </c>
      <c r="D43" s="2"/>
      <c r="E43" s="2" t="s">
        <v>71</v>
      </c>
      <c r="F43" s="2" t="s">
        <v>72</v>
      </c>
      <c r="G43" s="2">
        <v>4</v>
      </c>
      <c r="H43" s="2" t="s">
        <v>35</v>
      </c>
      <c r="I43" s="2" t="s">
        <v>36</v>
      </c>
      <c r="J43" s="2" t="s">
        <v>522</v>
      </c>
      <c r="K43" s="2" t="s">
        <v>547</v>
      </c>
      <c r="L43" s="3">
        <v>35</v>
      </c>
      <c r="M43" s="4"/>
      <c r="N43" s="4"/>
      <c r="O43" s="5">
        <f>MAX(ROUND(17*(AY43/L43), 0),1)</f>
        <v>17</v>
      </c>
      <c r="P43" s="5">
        <f>MAX(ROUND(18*(AY43/L43), 0),1)</f>
        <v>18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2">
        <v>35</v>
      </c>
      <c r="AZ43" s="10">
        <f t="shared" si="0"/>
        <v>9</v>
      </c>
      <c r="BA43" s="10">
        <v>18</v>
      </c>
      <c r="BB43" s="6"/>
    </row>
    <row r="44" spans="1:54" ht="60" customHeight="1">
      <c r="A44" s="2" t="s">
        <v>1</v>
      </c>
      <c r="B44" s="2" t="s">
        <v>16</v>
      </c>
      <c r="C44" s="2" t="s">
        <v>17</v>
      </c>
      <c r="D44" s="2"/>
      <c r="E44" s="2" t="s">
        <v>71</v>
      </c>
      <c r="F44" s="2" t="s">
        <v>73</v>
      </c>
      <c r="G44" s="2">
        <v>5</v>
      </c>
      <c r="H44" s="2" t="s">
        <v>35</v>
      </c>
      <c r="I44" s="2" t="s">
        <v>36</v>
      </c>
      <c r="J44" s="2" t="s">
        <v>522</v>
      </c>
      <c r="K44" s="2" t="s">
        <v>548</v>
      </c>
      <c r="L44" s="3">
        <v>13</v>
      </c>
      <c r="M44" s="4"/>
      <c r="N44" s="4"/>
      <c r="O44" s="5">
        <f>MAX(ROUND(13*(AY44/L44), 0),1)</f>
        <v>13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2">
        <v>13</v>
      </c>
      <c r="AZ44" s="10">
        <f t="shared" si="0"/>
        <v>9</v>
      </c>
      <c r="BA44" s="10">
        <v>18</v>
      </c>
      <c r="BB44" s="6"/>
    </row>
    <row r="45" spans="1:54" ht="60" customHeight="1">
      <c r="A45" s="2" t="s">
        <v>1</v>
      </c>
      <c r="B45" s="2" t="s">
        <v>16</v>
      </c>
      <c r="C45" s="2" t="s">
        <v>17</v>
      </c>
      <c r="D45" s="2"/>
      <c r="E45" s="2" t="s">
        <v>71</v>
      </c>
      <c r="F45" s="2" t="s">
        <v>50</v>
      </c>
      <c r="G45" s="2">
        <v>8</v>
      </c>
      <c r="H45" s="2" t="s">
        <v>35</v>
      </c>
      <c r="I45" s="2" t="s">
        <v>36</v>
      </c>
      <c r="J45" s="2" t="s">
        <v>522</v>
      </c>
      <c r="K45" s="2" t="s">
        <v>549</v>
      </c>
      <c r="L45" s="3">
        <v>2</v>
      </c>
      <c r="M45" s="4"/>
      <c r="N45" s="4"/>
      <c r="O45" s="5">
        <f>MAX(ROUND(2*(AY45/L45), 0),1)</f>
        <v>2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2">
        <v>2</v>
      </c>
      <c r="AZ45" s="10">
        <f t="shared" si="0"/>
        <v>9</v>
      </c>
      <c r="BA45" s="10">
        <v>18</v>
      </c>
      <c r="BB45" s="6"/>
    </row>
    <row r="46" spans="1:54" ht="60" customHeight="1">
      <c r="A46" s="2" t="s">
        <v>1</v>
      </c>
      <c r="B46" s="2" t="s">
        <v>2</v>
      </c>
      <c r="C46" s="2" t="s">
        <v>17</v>
      </c>
      <c r="D46" s="2"/>
      <c r="E46" s="2" t="s">
        <v>74</v>
      </c>
      <c r="F46" s="2" t="s">
        <v>50</v>
      </c>
      <c r="G46" s="2">
        <v>8</v>
      </c>
      <c r="H46" s="2" t="s">
        <v>35</v>
      </c>
      <c r="I46" s="2" t="s">
        <v>36</v>
      </c>
      <c r="J46" s="2" t="s">
        <v>524</v>
      </c>
      <c r="K46" s="2" t="s">
        <v>550</v>
      </c>
      <c r="L46" s="3">
        <v>18</v>
      </c>
      <c r="M46" s="4"/>
      <c r="N46" s="5">
        <f>MAX(ROUND(8*(AY46/L46), 0),1)</f>
        <v>8</v>
      </c>
      <c r="O46" s="5">
        <f>MAX(ROUND(10*(AY46/L46), 0),1)</f>
        <v>10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2">
        <v>18</v>
      </c>
      <c r="AZ46" s="10">
        <f t="shared" si="0"/>
        <v>15</v>
      </c>
      <c r="BA46" s="10">
        <v>30</v>
      </c>
      <c r="BB46" s="6"/>
    </row>
    <row r="47" spans="1:54" ht="60" customHeight="1">
      <c r="A47" s="2" t="s">
        <v>1</v>
      </c>
      <c r="B47" s="2" t="s">
        <v>7</v>
      </c>
      <c r="C47" s="2" t="s">
        <v>17</v>
      </c>
      <c r="D47" s="2"/>
      <c r="E47" s="2" t="s">
        <v>75</v>
      </c>
      <c r="F47" s="2" t="s">
        <v>76</v>
      </c>
      <c r="G47" s="2">
        <v>3</v>
      </c>
      <c r="H47" s="2" t="s">
        <v>35</v>
      </c>
      <c r="I47" s="2" t="s">
        <v>36</v>
      </c>
      <c r="J47" s="2" t="s">
        <v>551</v>
      </c>
      <c r="K47" s="2" t="s">
        <v>552</v>
      </c>
      <c r="L47" s="3">
        <v>37</v>
      </c>
      <c r="M47" s="4"/>
      <c r="N47" s="4"/>
      <c r="O47" s="5">
        <f>MAX(ROUND(3*(AY47/L47), 0),1)</f>
        <v>3</v>
      </c>
      <c r="P47" s="5">
        <f>MAX(ROUND(18*(AY47/L47), 0),1)</f>
        <v>18</v>
      </c>
      <c r="Q47" s="5">
        <f>MAX(ROUND(16*(AY47/L47), 0),1)</f>
        <v>16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2">
        <v>37</v>
      </c>
      <c r="AZ47" s="10">
        <f t="shared" si="0"/>
        <v>7.5</v>
      </c>
      <c r="BA47" s="10">
        <v>15</v>
      </c>
      <c r="BB47" s="6"/>
    </row>
    <row r="48" spans="1:54" ht="60" customHeight="1">
      <c r="A48" s="2" t="s">
        <v>1</v>
      </c>
      <c r="B48" s="2" t="s">
        <v>2</v>
      </c>
      <c r="C48" s="2" t="s">
        <v>8</v>
      </c>
      <c r="D48" s="2"/>
      <c r="E48" s="2" t="s">
        <v>77</v>
      </c>
      <c r="F48" s="2" t="s">
        <v>78</v>
      </c>
      <c r="G48" s="2">
        <v>16</v>
      </c>
      <c r="H48" s="2" t="s">
        <v>6</v>
      </c>
      <c r="I48" s="2" t="s">
        <v>11</v>
      </c>
      <c r="J48" s="2" t="s">
        <v>497</v>
      </c>
      <c r="K48" s="2" t="s">
        <v>553</v>
      </c>
      <c r="L48" s="3">
        <v>1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5">
        <f>MAX(ROUND(1*(AY48/L48), 0),1)</f>
        <v>1</v>
      </c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2">
        <v>1</v>
      </c>
      <c r="AZ48" s="10">
        <f t="shared" si="0"/>
        <v>100</v>
      </c>
      <c r="BA48" s="10">
        <v>200</v>
      </c>
      <c r="BB48" s="6"/>
    </row>
    <row r="49" spans="1:54" ht="60" customHeight="1">
      <c r="A49" s="2" t="s">
        <v>1</v>
      </c>
      <c r="B49" s="2" t="s">
        <v>16</v>
      </c>
      <c r="C49" s="2" t="s">
        <v>17</v>
      </c>
      <c r="D49" s="2"/>
      <c r="E49" s="2" t="s">
        <v>79</v>
      </c>
      <c r="F49" s="2" t="s">
        <v>19</v>
      </c>
      <c r="G49" s="2">
        <v>10</v>
      </c>
      <c r="H49" s="2" t="s">
        <v>6</v>
      </c>
      <c r="I49" s="2" t="s">
        <v>6</v>
      </c>
      <c r="J49" s="2" t="s">
        <v>528</v>
      </c>
      <c r="K49" s="2" t="s">
        <v>554</v>
      </c>
      <c r="L49" s="3">
        <v>52</v>
      </c>
      <c r="M49" s="5"/>
      <c r="N49" s="5">
        <f>MAX(ROUND(10*(AY49/L49), 0),1)</f>
        <v>10</v>
      </c>
      <c r="O49" s="5">
        <f>MAX(ROUND(23*(AY49/L49), 0),1)</f>
        <v>23</v>
      </c>
      <c r="P49" s="5">
        <f>MAX(ROUND(12*(AY49/L49), 0),1)</f>
        <v>12</v>
      </c>
      <c r="Q49" s="5">
        <f>MAX(ROUND(7*(AY49/L49), 0),1)</f>
        <v>7</v>
      </c>
      <c r="R49" s="5"/>
      <c r="S49" s="4"/>
      <c r="T49" s="5"/>
      <c r="U49" s="5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2">
        <v>52</v>
      </c>
      <c r="AZ49" s="10">
        <f t="shared" si="0"/>
        <v>35</v>
      </c>
      <c r="BA49" s="10">
        <v>70</v>
      </c>
      <c r="BB49" s="6"/>
    </row>
    <row r="50" spans="1:54" ht="60" customHeight="1">
      <c r="A50" s="2" t="s">
        <v>1</v>
      </c>
      <c r="B50" s="2" t="s">
        <v>16</v>
      </c>
      <c r="C50" s="2" t="s">
        <v>17</v>
      </c>
      <c r="D50" s="2"/>
      <c r="E50" s="2" t="s">
        <v>79</v>
      </c>
      <c r="F50" s="2" t="s">
        <v>80</v>
      </c>
      <c r="G50" s="2">
        <v>8</v>
      </c>
      <c r="H50" s="2" t="s">
        <v>6</v>
      </c>
      <c r="I50" s="2" t="s">
        <v>6</v>
      </c>
      <c r="J50" s="2" t="s">
        <v>528</v>
      </c>
      <c r="K50" s="2" t="s">
        <v>555</v>
      </c>
      <c r="L50" s="3">
        <v>58</v>
      </c>
      <c r="M50" s="5"/>
      <c r="N50" s="5">
        <f>MAX(ROUND(13*(AY50/L50), 0),1)</f>
        <v>13</v>
      </c>
      <c r="O50" s="5">
        <f>MAX(ROUND(24*(AY50/L50), 0),1)</f>
        <v>24</v>
      </c>
      <c r="P50" s="5">
        <f>MAX(ROUND(13*(AY50/L50), 0),1)</f>
        <v>13</v>
      </c>
      <c r="Q50" s="5">
        <f>MAX(ROUND(8*(AY50/L50), 0),1)</f>
        <v>8</v>
      </c>
      <c r="R50" s="5"/>
      <c r="S50" s="4"/>
      <c r="T50" s="5"/>
      <c r="U50" s="5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2">
        <v>58</v>
      </c>
      <c r="AZ50" s="10">
        <f t="shared" si="0"/>
        <v>35</v>
      </c>
      <c r="BA50" s="10">
        <v>70</v>
      </c>
      <c r="BB50" s="6"/>
    </row>
    <row r="51" spans="1:54" ht="60" customHeight="1">
      <c r="A51" s="2" t="s">
        <v>1</v>
      </c>
      <c r="B51" s="2" t="s">
        <v>16</v>
      </c>
      <c r="C51" s="2" t="s">
        <v>17</v>
      </c>
      <c r="D51" s="2"/>
      <c r="E51" s="2" t="s">
        <v>81</v>
      </c>
      <c r="F51" s="2" t="s">
        <v>19</v>
      </c>
      <c r="G51" s="2">
        <v>10</v>
      </c>
      <c r="H51" s="2" t="s">
        <v>6</v>
      </c>
      <c r="I51" s="2" t="s">
        <v>6</v>
      </c>
      <c r="J51" s="2" t="s">
        <v>556</v>
      </c>
      <c r="K51" s="2" t="s">
        <v>557</v>
      </c>
      <c r="L51" s="3">
        <v>79</v>
      </c>
      <c r="M51" s="4"/>
      <c r="N51" s="5">
        <f>MAX(ROUND(11*(AY51/L51), 0),1)</f>
        <v>11</v>
      </c>
      <c r="O51" s="5">
        <f>MAX(ROUND(29*(AY51/L51), 0),1)</f>
        <v>29</v>
      </c>
      <c r="P51" s="5">
        <f>MAX(ROUND(19*(AY51/L51), 0),1)</f>
        <v>19</v>
      </c>
      <c r="Q51" s="5">
        <f>MAX(ROUND(20*(AY51/L51), 0),1)</f>
        <v>20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2">
        <v>79</v>
      </c>
      <c r="AZ51" s="10">
        <f t="shared" si="0"/>
        <v>30</v>
      </c>
      <c r="BA51" s="10">
        <v>60</v>
      </c>
      <c r="BB51" s="6"/>
    </row>
    <row r="52" spans="1:54" ht="60" customHeight="1">
      <c r="A52" s="2" t="s">
        <v>1</v>
      </c>
      <c r="B52" s="2" t="s">
        <v>16</v>
      </c>
      <c r="C52" s="2" t="s">
        <v>17</v>
      </c>
      <c r="D52" s="2"/>
      <c r="E52" s="2" t="s">
        <v>81</v>
      </c>
      <c r="F52" s="2" t="s">
        <v>82</v>
      </c>
      <c r="G52" s="2">
        <v>121</v>
      </c>
      <c r="H52" s="2" t="s">
        <v>6</v>
      </c>
      <c r="I52" s="2" t="s">
        <v>6</v>
      </c>
      <c r="J52" s="2" t="s">
        <v>556</v>
      </c>
      <c r="K52" s="2" t="s">
        <v>558</v>
      </c>
      <c r="L52" s="3">
        <v>72</v>
      </c>
      <c r="M52" s="4"/>
      <c r="N52" s="5">
        <f>MAX(ROUND(15*(AY52/L52), 0),1)</f>
        <v>15</v>
      </c>
      <c r="O52" s="5">
        <f>MAX(ROUND(24*(AY52/L52), 0),1)</f>
        <v>24</v>
      </c>
      <c r="P52" s="5">
        <f>MAX(ROUND(19*(AY52/L52), 0),1)</f>
        <v>19</v>
      </c>
      <c r="Q52" s="5">
        <f>MAX(ROUND(14*(AY52/L52), 0),1)</f>
        <v>14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2">
        <v>72</v>
      </c>
      <c r="AZ52" s="10">
        <f t="shared" si="0"/>
        <v>30</v>
      </c>
      <c r="BA52" s="10">
        <v>60</v>
      </c>
      <c r="BB52" s="6"/>
    </row>
    <row r="53" spans="1:54" ht="60" customHeight="1">
      <c r="A53" s="2" t="s">
        <v>1</v>
      </c>
      <c r="B53" s="2" t="s">
        <v>16</v>
      </c>
      <c r="C53" s="2" t="s">
        <v>17</v>
      </c>
      <c r="D53" s="2"/>
      <c r="E53" s="2" t="s">
        <v>81</v>
      </c>
      <c r="F53" s="2" t="s">
        <v>80</v>
      </c>
      <c r="G53" s="2">
        <v>8</v>
      </c>
      <c r="H53" s="2" t="s">
        <v>6</v>
      </c>
      <c r="I53" s="2" t="s">
        <v>6</v>
      </c>
      <c r="J53" s="2" t="s">
        <v>556</v>
      </c>
      <c r="K53" s="2" t="s">
        <v>559</v>
      </c>
      <c r="L53" s="3">
        <v>68</v>
      </c>
      <c r="M53" s="4"/>
      <c r="N53" s="5">
        <f>MAX(ROUND(11*(AY53/L53), 0),1)</f>
        <v>11</v>
      </c>
      <c r="O53" s="5">
        <f>MAX(ROUND(23*(AY53/L53), 0),1)</f>
        <v>23</v>
      </c>
      <c r="P53" s="5">
        <f>MAX(ROUND(21*(AY53/L53), 0),1)</f>
        <v>21</v>
      </c>
      <c r="Q53" s="5">
        <f>MAX(ROUND(12*(AY53/L53), 0),1)</f>
        <v>12</v>
      </c>
      <c r="R53" s="5">
        <f>MAX(ROUND(1*(AY53/L53), 0),1)</f>
        <v>1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2">
        <v>68</v>
      </c>
      <c r="AZ53" s="10">
        <f t="shared" si="0"/>
        <v>30</v>
      </c>
      <c r="BA53" s="10">
        <v>60</v>
      </c>
      <c r="BB53" s="6"/>
    </row>
    <row r="54" spans="1:54" ht="60" customHeight="1">
      <c r="A54" s="2" t="s">
        <v>1</v>
      </c>
      <c r="B54" s="2" t="s">
        <v>2</v>
      </c>
      <c r="C54" s="2" t="s">
        <v>17</v>
      </c>
      <c r="D54" s="2"/>
      <c r="E54" s="2" t="s">
        <v>83</v>
      </c>
      <c r="F54" s="2" t="s">
        <v>50</v>
      </c>
      <c r="G54" s="2">
        <v>8</v>
      </c>
      <c r="H54" s="2" t="s">
        <v>35</v>
      </c>
      <c r="I54" s="2" t="s">
        <v>36</v>
      </c>
      <c r="J54" s="2" t="s">
        <v>522</v>
      </c>
      <c r="K54" s="2" t="s">
        <v>560</v>
      </c>
      <c r="L54" s="3">
        <v>67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5">
        <f>MAX(ROUND(9*(AY54/L54), 0),1)</f>
        <v>9</v>
      </c>
      <c r="AV54" s="5">
        <f>MAX(ROUND(5*(AY54/L54), 0),1)</f>
        <v>5</v>
      </c>
      <c r="AW54" s="5">
        <f>MAX(ROUND(53*(AY54/L54), 0),1)</f>
        <v>53</v>
      </c>
      <c r="AX54" s="4"/>
      <c r="AY54" s="2">
        <v>67</v>
      </c>
      <c r="AZ54" s="10">
        <f t="shared" si="0"/>
        <v>18.5</v>
      </c>
      <c r="BA54" s="10">
        <v>37</v>
      </c>
      <c r="BB54" s="6"/>
    </row>
    <row r="55" spans="1:54" ht="60" customHeight="1">
      <c r="A55" s="2" t="s">
        <v>1</v>
      </c>
      <c r="B55" s="2" t="s">
        <v>16</v>
      </c>
      <c r="C55" s="2" t="s">
        <v>17</v>
      </c>
      <c r="D55" s="2"/>
      <c r="E55" s="2" t="s">
        <v>84</v>
      </c>
      <c r="F55" s="2" t="s">
        <v>73</v>
      </c>
      <c r="G55" s="2">
        <v>5</v>
      </c>
      <c r="H55" s="2" t="s">
        <v>35</v>
      </c>
      <c r="I55" s="2" t="s">
        <v>36</v>
      </c>
      <c r="J55" s="2" t="s">
        <v>522</v>
      </c>
      <c r="K55" s="2" t="s">
        <v>561</v>
      </c>
      <c r="L55" s="3">
        <v>55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5">
        <f>MAX(ROUND(9*(AY55/L55), 0),1)</f>
        <v>9</v>
      </c>
      <c r="AW55" s="5">
        <f>MAX(ROUND(46*(AY55/L55), 0),1)</f>
        <v>46</v>
      </c>
      <c r="AX55" s="4"/>
      <c r="AY55" s="2">
        <v>55</v>
      </c>
      <c r="AZ55" s="10">
        <f t="shared" si="0"/>
        <v>18.5</v>
      </c>
      <c r="BA55" s="10">
        <v>37</v>
      </c>
      <c r="BB55" s="6"/>
    </row>
    <row r="56" spans="1:54" ht="60" customHeight="1">
      <c r="A56" s="2" t="s">
        <v>1</v>
      </c>
      <c r="B56" s="2" t="s">
        <v>16</v>
      </c>
      <c r="C56" s="2" t="s">
        <v>17</v>
      </c>
      <c r="D56" s="2"/>
      <c r="E56" s="2" t="s">
        <v>85</v>
      </c>
      <c r="F56" s="2" t="s">
        <v>50</v>
      </c>
      <c r="G56" s="2">
        <v>8</v>
      </c>
      <c r="H56" s="2" t="s">
        <v>35</v>
      </c>
      <c r="I56" s="2" t="s">
        <v>36</v>
      </c>
      <c r="J56" s="2" t="s">
        <v>530</v>
      </c>
      <c r="K56" s="2" t="s">
        <v>562</v>
      </c>
      <c r="L56" s="3">
        <v>45</v>
      </c>
      <c r="M56" s="4"/>
      <c r="N56" s="4"/>
      <c r="O56" s="5">
        <f>MAX(ROUND(10*(AY56/L56), 0),1)</f>
        <v>10</v>
      </c>
      <c r="P56" s="5">
        <f>MAX(ROUND(7*(AY56/L56), 0),1)</f>
        <v>7</v>
      </c>
      <c r="Q56" s="5">
        <f>MAX(ROUND(6*(AY56/L56), 0),1)</f>
        <v>6</v>
      </c>
      <c r="R56" s="5">
        <f>MAX(ROUND(9*(AY56/L56), 0),1)</f>
        <v>9</v>
      </c>
      <c r="S56" s="4"/>
      <c r="T56" s="5">
        <f>MAX(ROUND(13*(AY56/L56), 0),1)</f>
        <v>13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2">
        <v>45</v>
      </c>
      <c r="AZ56" s="10">
        <f t="shared" si="0"/>
        <v>14</v>
      </c>
      <c r="BA56" s="10">
        <v>28</v>
      </c>
      <c r="BB56" s="6"/>
    </row>
    <row r="57" spans="1:54" ht="60" customHeight="1">
      <c r="A57" s="2" t="s">
        <v>1</v>
      </c>
      <c r="B57" s="2" t="s">
        <v>16</v>
      </c>
      <c r="C57" s="2" t="s">
        <v>17</v>
      </c>
      <c r="D57" s="2"/>
      <c r="E57" s="2" t="s">
        <v>86</v>
      </c>
      <c r="F57" s="2" t="s">
        <v>50</v>
      </c>
      <c r="G57" s="2">
        <v>8</v>
      </c>
      <c r="H57" s="2" t="s">
        <v>35</v>
      </c>
      <c r="I57" s="2" t="s">
        <v>87</v>
      </c>
      <c r="J57" s="2" t="s">
        <v>563</v>
      </c>
      <c r="K57" s="2" t="s">
        <v>564</v>
      </c>
      <c r="L57" s="3">
        <v>107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5">
        <f>MAX(ROUND(29*(AY57/L57), 0),1)</f>
        <v>29</v>
      </c>
      <c r="AW57" s="5">
        <f>MAX(ROUND(78*(AY57/L57), 0),1)</f>
        <v>78</v>
      </c>
      <c r="AX57" s="4"/>
      <c r="AY57" s="2">
        <v>107</v>
      </c>
      <c r="AZ57" s="10">
        <f t="shared" si="0"/>
        <v>22.5</v>
      </c>
      <c r="BA57" s="10">
        <v>45</v>
      </c>
      <c r="BB57" s="6"/>
    </row>
    <row r="58" spans="1:54" ht="60" customHeight="1">
      <c r="A58" s="2" t="s">
        <v>1</v>
      </c>
      <c r="B58" s="2" t="s">
        <v>7</v>
      </c>
      <c r="C58" s="2" t="s">
        <v>17</v>
      </c>
      <c r="D58" s="2"/>
      <c r="E58" s="2" t="s">
        <v>26</v>
      </c>
      <c r="F58" s="2" t="s">
        <v>88</v>
      </c>
      <c r="G58" s="2">
        <v>62</v>
      </c>
      <c r="H58" s="2" t="s">
        <v>6</v>
      </c>
      <c r="I58" s="2" t="s">
        <v>11</v>
      </c>
      <c r="J58" s="2" t="s">
        <v>495</v>
      </c>
      <c r="K58" s="2" t="s">
        <v>565</v>
      </c>
      <c r="L58" s="3">
        <v>1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/>
      <c r="AJ58" s="4"/>
      <c r="AK58" s="5"/>
      <c r="AL58" s="5"/>
      <c r="AM58" s="4"/>
      <c r="AN58" s="5"/>
      <c r="AO58" s="5"/>
      <c r="AP58" s="4"/>
      <c r="AQ58" s="5">
        <f>MAX(ROUND(1*(AY58/L58), 0),1)</f>
        <v>1</v>
      </c>
      <c r="AR58" s="4"/>
      <c r="AS58" s="5"/>
      <c r="AT58" s="4"/>
      <c r="AU58" s="4"/>
      <c r="AV58" s="4"/>
      <c r="AW58" s="4"/>
      <c r="AX58" s="4"/>
      <c r="AY58" s="2">
        <v>1</v>
      </c>
      <c r="AZ58" s="10">
        <f t="shared" si="0"/>
        <v>110</v>
      </c>
      <c r="BA58" s="10">
        <v>220</v>
      </c>
      <c r="BB58" s="6"/>
    </row>
    <row r="59" spans="1:54" ht="60" customHeight="1">
      <c r="A59" s="2" t="s">
        <v>1</v>
      </c>
      <c r="B59" s="2" t="s">
        <v>7</v>
      </c>
      <c r="C59" s="2" t="s">
        <v>17</v>
      </c>
      <c r="D59" s="2"/>
      <c r="E59" s="2" t="s">
        <v>26</v>
      </c>
      <c r="F59" s="2" t="s">
        <v>50</v>
      </c>
      <c r="G59" s="2">
        <v>8</v>
      </c>
      <c r="H59" s="2" t="s">
        <v>6</v>
      </c>
      <c r="I59" s="2" t="s">
        <v>11</v>
      </c>
      <c r="J59" s="2" t="s">
        <v>495</v>
      </c>
      <c r="K59" s="2" t="s">
        <v>566</v>
      </c>
      <c r="L59" s="3">
        <v>17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/>
      <c r="AJ59" s="4"/>
      <c r="AK59" s="5">
        <f>MAX(ROUND(2*(AY59/L59), 0),1)</f>
        <v>2</v>
      </c>
      <c r="AL59" s="5">
        <f>MAX(ROUND(3*(AY59/L59), 0),1)</f>
        <v>3</v>
      </c>
      <c r="AM59" s="4"/>
      <c r="AN59" s="5">
        <f>MAX(ROUND(7*(AY59/L59), 0),1)</f>
        <v>7</v>
      </c>
      <c r="AO59" s="5">
        <f>MAX(ROUND(3*(AY59/L59), 0),1)</f>
        <v>3</v>
      </c>
      <c r="AP59" s="4"/>
      <c r="AQ59" s="5"/>
      <c r="AR59" s="4"/>
      <c r="AS59" s="5">
        <f>MAX(ROUND(2*(AY59/L59), 0),1)</f>
        <v>2</v>
      </c>
      <c r="AT59" s="4"/>
      <c r="AU59" s="4"/>
      <c r="AV59" s="4"/>
      <c r="AW59" s="4"/>
      <c r="AX59" s="4"/>
      <c r="AY59" s="2">
        <v>17</v>
      </c>
      <c r="AZ59" s="10">
        <f t="shared" si="0"/>
        <v>110</v>
      </c>
      <c r="BA59" s="10">
        <v>220</v>
      </c>
      <c r="BB59" s="6"/>
    </row>
    <row r="60" spans="1:54" ht="60" customHeight="1">
      <c r="A60" s="2" t="s">
        <v>1</v>
      </c>
      <c r="B60" s="2" t="s">
        <v>16</v>
      </c>
      <c r="C60" s="2" t="s">
        <v>17</v>
      </c>
      <c r="D60" s="2"/>
      <c r="E60" s="2" t="s">
        <v>37</v>
      </c>
      <c r="F60" s="2" t="s">
        <v>89</v>
      </c>
      <c r="G60" s="2">
        <v>10</v>
      </c>
      <c r="H60" s="2" t="s">
        <v>35</v>
      </c>
      <c r="I60" s="2" t="s">
        <v>36</v>
      </c>
      <c r="J60" s="2" t="s">
        <v>516</v>
      </c>
      <c r="K60" s="2" t="s">
        <v>567</v>
      </c>
      <c r="L60" s="3">
        <v>5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5"/>
      <c r="AJ60" s="5">
        <f>MAX(ROUND(2*(AY60/L60), 0),1)</f>
        <v>2</v>
      </c>
      <c r="AK60" s="5"/>
      <c r="AL60" s="5"/>
      <c r="AM60" s="5"/>
      <c r="AN60" s="5"/>
      <c r="AO60" s="5"/>
      <c r="AP60" s="5">
        <f>MAX(ROUND(1*(AY60/L60), 0),1)</f>
        <v>1</v>
      </c>
      <c r="AQ60" s="5"/>
      <c r="AR60" s="5"/>
      <c r="AS60" s="5"/>
      <c r="AT60" s="5">
        <f>MAX(ROUND(2*(AY60/L60), 0),1)</f>
        <v>2</v>
      </c>
      <c r="AU60" s="4"/>
      <c r="AV60" s="4"/>
      <c r="AW60" s="4"/>
      <c r="AX60" s="4"/>
      <c r="AY60" s="2">
        <v>5</v>
      </c>
      <c r="AZ60" s="10">
        <f t="shared" si="0"/>
        <v>70</v>
      </c>
      <c r="BA60" s="10">
        <v>140</v>
      </c>
      <c r="BB60" s="6"/>
    </row>
    <row r="61" spans="1:54" ht="60" customHeight="1">
      <c r="A61" s="2" t="s">
        <v>1</v>
      </c>
      <c r="B61" s="2" t="s">
        <v>16</v>
      </c>
      <c r="C61" s="2" t="s">
        <v>17</v>
      </c>
      <c r="D61" s="2"/>
      <c r="E61" s="2" t="s">
        <v>90</v>
      </c>
      <c r="F61" s="2" t="s">
        <v>91</v>
      </c>
      <c r="G61" s="2">
        <v>5</v>
      </c>
      <c r="H61" s="2" t="s">
        <v>35</v>
      </c>
      <c r="I61" s="2" t="s">
        <v>36</v>
      </c>
      <c r="J61" s="2" t="s">
        <v>516</v>
      </c>
      <c r="K61" s="2" t="s">
        <v>568</v>
      </c>
      <c r="L61" s="3">
        <v>3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5"/>
      <c r="AJ61" s="5"/>
      <c r="AK61" s="5"/>
      <c r="AL61" s="5"/>
      <c r="AM61" s="5"/>
      <c r="AN61" s="5"/>
      <c r="AO61" s="5"/>
      <c r="AP61" s="5">
        <f>MAX(ROUND(1*(AY61/L61), 0),1)</f>
        <v>1</v>
      </c>
      <c r="AQ61" s="5">
        <f>MAX(ROUND(1*(AY61/L61), 0),1)</f>
        <v>1</v>
      </c>
      <c r="AR61" s="5">
        <f>MAX(ROUND(1*(AY61/L61), 0),1)</f>
        <v>1</v>
      </c>
      <c r="AS61" s="5"/>
      <c r="AT61" s="5"/>
      <c r="AU61" s="4"/>
      <c r="AV61" s="4"/>
      <c r="AW61" s="4"/>
      <c r="AX61" s="4"/>
      <c r="AY61" s="2">
        <v>3</v>
      </c>
      <c r="AZ61" s="10">
        <f t="shared" si="0"/>
        <v>65</v>
      </c>
      <c r="BA61" s="10">
        <v>130</v>
      </c>
      <c r="BB61" s="6"/>
    </row>
    <row r="62" spans="1:54" ht="60" customHeight="1">
      <c r="A62" s="2" t="s">
        <v>1</v>
      </c>
      <c r="B62" s="2" t="s">
        <v>16</v>
      </c>
      <c r="C62" s="2" t="s">
        <v>17</v>
      </c>
      <c r="D62" s="2"/>
      <c r="E62" s="2" t="s">
        <v>90</v>
      </c>
      <c r="F62" s="2" t="s">
        <v>92</v>
      </c>
      <c r="G62" s="2">
        <v>7</v>
      </c>
      <c r="H62" s="2" t="s">
        <v>35</v>
      </c>
      <c r="I62" s="2" t="s">
        <v>36</v>
      </c>
      <c r="J62" s="2" t="s">
        <v>516</v>
      </c>
      <c r="K62" s="2" t="s">
        <v>569</v>
      </c>
      <c r="L62" s="3">
        <v>1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5"/>
      <c r="AJ62" s="5"/>
      <c r="AK62" s="5"/>
      <c r="AL62" s="5"/>
      <c r="AM62" s="5"/>
      <c r="AN62" s="5"/>
      <c r="AO62" s="5"/>
      <c r="AP62" s="5">
        <f>MAX(ROUND(1*(AY62/L62), 0),1)</f>
        <v>1</v>
      </c>
      <c r="AQ62" s="5"/>
      <c r="AR62" s="5"/>
      <c r="AS62" s="5"/>
      <c r="AT62" s="5"/>
      <c r="AU62" s="4"/>
      <c r="AV62" s="4"/>
      <c r="AW62" s="4"/>
      <c r="AX62" s="4"/>
      <c r="AY62" s="2">
        <v>1</v>
      </c>
      <c r="AZ62" s="10">
        <f t="shared" si="0"/>
        <v>65</v>
      </c>
      <c r="BA62" s="10">
        <v>130</v>
      </c>
      <c r="BB62" s="6"/>
    </row>
    <row r="63" spans="1:54" ht="60" customHeight="1">
      <c r="A63" s="2" t="s">
        <v>1</v>
      </c>
      <c r="B63" s="2" t="s">
        <v>16</v>
      </c>
      <c r="C63" s="2" t="s">
        <v>17</v>
      </c>
      <c r="D63" s="2"/>
      <c r="E63" s="2" t="s">
        <v>93</v>
      </c>
      <c r="F63" s="2" t="s">
        <v>94</v>
      </c>
      <c r="G63" s="2">
        <v>3</v>
      </c>
      <c r="H63" s="2" t="s">
        <v>35</v>
      </c>
      <c r="I63" s="2" t="s">
        <v>41</v>
      </c>
      <c r="J63" s="2" t="s">
        <v>519</v>
      </c>
      <c r="K63" s="2" t="s">
        <v>570</v>
      </c>
      <c r="L63" s="3">
        <v>42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5">
        <f>MAX(ROUND(8*(AY63/L63), 0),1)</f>
        <v>8</v>
      </c>
      <c r="AJ63" s="4"/>
      <c r="AK63" s="4"/>
      <c r="AL63" s="5">
        <f>MAX(ROUND(5*(AY63/L63), 0),1)</f>
        <v>5</v>
      </c>
      <c r="AM63" s="5">
        <f>MAX(ROUND(2*(AY63/L63), 0),1)</f>
        <v>2</v>
      </c>
      <c r="AN63" s="4"/>
      <c r="AO63" s="4"/>
      <c r="AP63" s="5">
        <f>MAX(ROUND(11*(AY63/L63), 0),1)</f>
        <v>11</v>
      </c>
      <c r="AQ63" s="5">
        <f>MAX(ROUND(8*(AY63/L63), 0),1)</f>
        <v>8</v>
      </c>
      <c r="AR63" s="5">
        <f>MAX(ROUND(3*(AY63/L63), 0),1)</f>
        <v>3</v>
      </c>
      <c r="AS63" s="5">
        <f>MAX(ROUND(5*(AY63/L63), 0),1)</f>
        <v>5</v>
      </c>
      <c r="AT63" s="4"/>
      <c r="AU63" s="4"/>
      <c r="AV63" s="4"/>
      <c r="AW63" s="4"/>
      <c r="AX63" s="4"/>
      <c r="AY63" s="2">
        <v>42</v>
      </c>
      <c r="AZ63" s="10">
        <f t="shared" si="0"/>
        <v>70</v>
      </c>
      <c r="BA63" s="10">
        <v>140</v>
      </c>
      <c r="BB63" s="6"/>
    </row>
    <row r="64" spans="1:54" ht="60" customHeight="1">
      <c r="A64" s="2" t="s">
        <v>1</v>
      </c>
      <c r="B64" s="2" t="s">
        <v>16</v>
      </c>
      <c r="C64" s="2" t="s">
        <v>17</v>
      </c>
      <c r="D64" s="2"/>
      <c r="E64" s="2" t="s">
        <v>95</v>
      </c>
      <c r="F64" s="2" t="s">
        <v>96</v>
      </c>
      <c r="G64" s="2">
        <v>12</v>
      </c>
      <c r="H64" s="2" t="s">
        <v>35</v>
      </c>
      <c r="I64" s="2" t="s">
        <v>36</v>
      </c>
      <c r="J64" s="2" t="s">
        <v>516</v>
      </c>
      <c r="K64" s="2" t="s">
        <v>571</v>
      </c>
      <c r="L64" s="3">
        <v>1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5"/>
      <c r="AH64" s="5"/>
      <c r="AI64" s="5"/>
      <c r="AJ64" s="5"/>
      <c r="AK64" s="5"/>
      <c r="AL64" s="5"/>
      <c r="AM64" s="5"/>
      <c r="AN64" s="5"/>
      <c r="AO64" s="5"/>
      <c r="AP64" s="5">
        <f>MAX(ROUND(1*(AY64/L64), 0),1)</f>
        <v>1</v>
      </c>
      <c r="AQ64" s="5"/>
      <c r="AR64" s="5"/>
      <c r="AS64" s="5"/>
      <c r="AT64" s="5"/>
      <c r="AU64" s="4"/>
      <c r="AV64" s="4"/>
      <c r="AW64" s="4"/>
      <c r="AX64" s="4"/>
      <c r="AY64" s="2">
        <v>1</v>
      </c>
      <c r="AZ64" s="10">
        <f t="shared" si="0"/>
        <v>80</v>
      </c>
      <c r="BA64" s="10">
        <v>160</v>
      </c>
      <c r="BB64" s="6"/>
    </row>
    <row r="65" spans="1:54" ht="60" customHeight="1">
      <c r="A65" s="2" t="s">
        <v>1</v>
      </c>
      <c r="B65" s="2" t="s">
        <v>7</v>
      </c>
      <c r="C65" s="2" t="s">
        <v>8</v>
      </c>
      <c r="D65" s="2"/>
      <c r="E65" s="2" t="s">
        <v>97</v>
      </c>
      <c r="F65" s="2" t="s">
        <v>50</v>
      </c>
      <c r="G65" s="2">
        <v>8</v>
      </c>
      <c r="H65" s="2" t="s">
        <v>6</v>
      </c>
      <c r="I65" s="2" t="s">
        <v>11</v>
      </c>
      <c r="J65" s="2" t="s">
        <v>495</v>
      </c>
      <c r="K65" s="2" t="s">
        <v>572</v>
      </c>
      <c r="L65" s="3">
        <v>19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5">
        <f>MAX(ROUND(7*(AY65/L65), 0),1)</f>
        <v>7</v>
      </c>
      <c r="AD65" s="4"/>
      <c r="AE65" s="5">
        <f>MAX(ROUND(7*(AY65/L65), 0),1)</f>
        <v>7</v>
      </c>
      <c r="AF65" s="5"/>
      <c r="AG65" s="4"/>
      <c r="AH65" s="5"/>
      <c r="AI65" s="5"/>
      <c r="AJ65" s="4"/>
      <c r="AK65" s="5">
        <f>MAX(ROUND(2*(AY65/L65), 0),1)</f>
        <v>2</v>
      </c>
      <c r="AL65" s="5"/>
      <c r="AM65" s="4"/>
      <c r="AN65" s="5">
        <f>MAX(ROUND(1*(AY65/L65), 0),1)</f>
        <v>1</v>
      </c>
      <c r="AO65" s="5"/>
      <c r="AP65" s="4"/>
      <c r="AQ65" s="5"/>
      <c r="AR65" s="4"/>
      <c r="AS65" s="5">
        <f>MAX(ROUND(2*(AY65/L65), 0),1)</f>
        <v>2</v>
      </c>
      <c r="AT65" s="4"/>
      <c r="AU65" s="4"/>
      <c r="AV65" s="4"/>
      <c r="AW65" s="4"/>
      <c r="AX65" s="4"/>
      <c r="AY65" s="2">
        <v>19</v>
      </c>
      <c r="AZ65" s="10">
        <f t="shared" si="0"/>
        <v>95</v>
      </c>
      <c r="BA65" s="10">
        <v>190</v>
      </c>
      <c r="BB65" s="6"/>
    </row>
    <row r="66" spans="1:54" ht="60" customHeight="1">
      <c r="A66" s="2" t="s">
        <v>1</v>
      </c>
      <c r="B66" s="2" t="s">
        <v>16</v>
      </c>
      <c r="C66" s="2" t="s">
        <v>17</v>
      </c>
      <c r="D66" s="2"/>
      <c r="E66" s="2" t="s">
        <v>98</v>
      </c>
      <c r="F66" s="2" t="s">
        <v>99</v>
      </c>
      <c r="G66" s="2">
        <v>11</v>
      </c>
      <c r="H66" s="2" t="s">
        <v>6</v>
      </c>
      <c r="I66" s="2" t="s">
        <v>11</v>
      </c>
      <c r="J66" s="2" t="s">
        <v>495</v>
      </c>
      <c r="K66" s="2" t="s">
        <v>573</v>
      </c>
      <c r="L66" s="3">
        <v>9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5"/>
      <c r="AI66" s="5">
        <f>MAX(ROUND(1*(AY66/L66), 0),1)</f>
        <v>1</v>
      </c>
      <c r="AJ66" s="4"/>
      <c r="AK66" s="5"/>
      <c r="AL66" s="5">
        <f>MAX(ROUND(1*(AY66/L66), 0),1)</f>
        <v>1</v>
      </c>
      <c r="AM66" s="4"/>
      <c r="AN66" s="5">
        <f>MAX(ROUND(3*(AY66/L66), 0),1)</f>
        <v>3</v>
      </c>
      <c r="AO66" s="5"/>
      <c r="AP66" s="4"/>
      <c r="AQ66" s="5">
        <f>MAX(ROUND(2*(AY66/L66), 0),1)</f>
        <v>2</v>
      </c>
      <c r="AR66" s="4"/>
      <c r="AS66" s="5">
        <f>MAX(ROUND(2*(AY66/L66), 0),1)</f>
        <v>2</v>
      </c>
      <c r="AT66" s="5"/>
      <c r="AU66" s="4"/>
      <c r="AV66" s="4"/>
      <c r="AW66" s="4"/>
      <c r="AX66" s="4"/>
      <c r="AY66" s="2">
        <v>9</v>
      </c>
      <c r="AZ66" s="10">
        <f t="shared" si="0"/>
        <v>120</v>
      </c>
      <c r="BA66" s="10">
        <v>240</v>
      </c>
      <c r="BB66" s="6"/>
    </row>
    <row r="67" spans="1:54" ht="60" customHeight="1">
      <c r="A67" s="2" t="s">
        <v>1</v>
      </c>
      <c r="B67" s="2" t="s">
        <v>2</v>
      </c>
      <c r="C67" s="2" t="s">
        <v>8</v>
      </c>
      <c r="D67" s="2"/>
      <c r="E67" s="2" t="s">
        <v>100</v>
      </c>
      <c r="F67" s="2" t="s">
        <v>101</v>
      </c>
      <c r="G67" s="2">
        <v>16</v>
      </c>
      <c r="H67" s="2" t="s">
        <v>6</v>
      </c>
      <c r="I67" s="2" t="s">
        <v>11</v>
      </c>
      <c r="J67" s="2" t="s">
        <v>497</v>
      </c>
      <c r="K67" s="2" t="s">
        <v>574</v>
      </c>
      <c r="L67" s="3">
        <v>2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5">
        <f>MAX(ROUND(2*(AY67/L67), 0),1)</f>
        <v>2</v>
      </c>
      <c r="AD67" s="4"/>
      <c r="AE67" s="5"/>
      <c r="AF67" s="5"/>
      <c r="AG67" s="4"/>
      <c r="AH67" s="5"/>
      <c r="AI67" s="5"/>
      <c r="AJ67" s="4"/>
      <c r="AK67" s="5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2">
        <v>2</v>
      </c>
      <c r="AZ67" s="10">
        <f t="shared" ref="AZ67:AZ130" si="1">BA67/2</f>
        <v>100</v>
      </c>
      <c r="BA67" s="10">
        <v>200</v>
      </c>
      <c r="BB67" s="6"/>
    </row>
    <row r="68" spans="1:54" ht="60" customHeight="1">
      <c r="A68" s="2" t="s">
        <v>1</v>
      </c>
      <c r="B68" s="2" t="s">
        <v>2</v>
      </c>
      <c r="C68" s="2" t="s">
        <v>8</v>
      </c>
      <c r="D68" s="2"/>
      <c r="E68" s="2" t="s">
        <v>102</v>
      </c>
      <c r="F68" s="2" t="s">
        <v>103</v>
      </c>
      <c r="G68" s="2">
        <v>3</v>
      </c>
      <c r="H68" s="2" t="s">
        <v>6</v>
      </c>
      <c r="I68" s="2" t="s">
        <v>11</v>
      </c>
      <c r="J68" s="2" t="s">
        <v>495</v>
      </c>
      <c r="K68" s="2" t="s">
        <v>575</v>
      </c>
      <c r="L68" s="3">
        <v>27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5"/>
      <c r="AD68" s="4"/>
      <c r="AE68" s="5"/>
      <c r="AF68" s="5"/>
      <c r="AG68" s="4"/>
      <c r="AH68" s="5"/>
      <c r="AI68" s="5">
        <f>MAX(ROUND(5*(AY68/L68), 0),1)</f>
        <v>5</v>
      </c>
      <c r="AJ68" s="4"/>
      <c r="AK68" s="5">
        <f>MAX(ROUND(22*(AY68/L68), 0),1)</f>
        <v>22</v>
      </c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2">
        <v>27</v>
      </c>
      <c r="AZ68" s="10">
        <f t="shared" si="1"/>
        <v>100</v>
      </c>
      <c r="BA68" s="10">
        <v>200</v>
      </c>
      <c r="BB68" s="6"/>
    </row>
    <row r="69" spans="1:54" ht="60" customHeight="1">
      <c r="A69" s="2" t="s">
        <v>1</v>
      </c>
      <c r="B69" s="2" t="s">
        <v>2</v>
      </c>
      <c r="C69" s="2" t="s">
        <v>17</v>
      </c>
      <c r="D69" s="2"/>
      <c r="E69" s="2" t="s">
        <v>104</v>
      </c>
      <c r="F69" s="2" t="s">
        <v>50</v>
      </c>
      <c r="G69" s="2">
        <v>8</v>
      </c>
      <c r="H69" s="2" t="s">
        <v>6</v>
      </c>
      <c r="I69" s="2" t="s">
        <v>11</v>
      </c>
      <c r="J69" s="2" t="s">
        <v>495</v>
      </c>
      <c r="K69" s="2" t="s">
        <v>576</v>
      </c>
      <c r="L69" s="3">
        <v>6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5"/>
      <c r="AD69" s="4"/>
      <c r="AE69" s="5">
        <f>MAX(ROUND(3*(AY69/L69), 0),1)</f>
        <v>3</v>
      </c>
      <c r="AF69" s="5"/>
      <c r="AG69" s="4"/>
      <c r="AH69" s="5"/>
      <c r="AI69" s="5"/>
      <c r="AJ69" s="4"/>
      <c r="AK69" s="5">
        <f>MAX(ROUND(3*(AY69/L69), 0),1)</f>
        <v>3</v>
      </c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2">
        <v>6</v>
      </c>
      <c r="AZ69" s="10">
        <f t="shared" si="1"/>
        <v>115</v>
      </c>
      <c r="BA69" s="10">
        <v>230</v>
      </c>
      <c r="BB69" s="6"/>
    </row>
    <row r="70" spans="1:54" ht="60" customHeight="1">
      <c r="A70" s="2" t="s">
        <v>1</v>
      </c>
      <c r="B70" s="2" t="s">
        <v>2</v>
      </c>
      <c r="C70" s="2" t="s">
        <v>8</v>
      </c>
      <c r="D70" s="2"/>
      <c r="E70" s="2" t="s">
        <v>105</v>
      </c>
      <c r="F70" s="2" t="s">
        <v>106</v>
      </c>
      <c r="G70" s="2">
        <v>131</v>
      </c>
      <c r="H70" s="2" t="s">
        <v>6</v>
      </c>
      <c r="I70" s="2" t="s">
        <v>11</v>
      </c>
      <c r="J70" s="2" t="s">
        <v>495</v>
      </c>
      <c r="K70" s="2" t="s">
        <v>577</v>
      </c>
      <c r="L70" s="3">
        <v>6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5"/>
      <c r="AD70" s="4"/>
      <c r="AE70" s="5"/>
      <c r="AF70" s="5"/>
      <c r="AG70" s="4"/>
      <c r="AH70" s="5"/>
      <c r="AI70" s="5">
        <f>MAX(ROUND(2*(AY70/L70), 0),1)</f>
        <v>2</v>
      </c>
      <c r="AJ70" s="4"/>
      <c r="AK70" s="5">
        <f>MAX(ROUND(4*(AY70/L70), 0),1)</f>
        <v>4</v>
      </c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2">
        <v>6</v>
      </c>
      <c r="AZ70" s="10">
        <f t="shared" si="1"/>
        <v>95</v>
      </c>
      <c r="BA70" s="10">
        <v>190</v>
      </c>
      <c r="BB70" s="6"/>
    </row>
    <row r="71" spans="1:54" ht="60" customHeight="1">
      <c r="A71" s="2" t="s">
        <v>1</v>
      </c>
      <c r="B71" s="2" t="s">
        <v>2</v>
      </c>
      <c r="C71" s="2" t="s">
        <v>17</v>
      </c>
      <c r="D71" s="2"/>
      <c r="E71" s="2" t="s">
        <v>107</v>
      </c>
      <c r="F71" s="2" t="s">
        <v>108</v>
      </c>
      <c r="G71" s="2">
        <v>61</v>
      </c>
      <c r="H71" s="2" t="s">
        <v>35</v>
      </c>
      <c r="I71" s="2" t="s">
        <v>36</v>
      </c>
      <c r="J71" s="2" t="s">
        <v>556</v>
      </c>
      <c r="K71" s="2" t="s">
        <v>578</v>
      </c>
      <c r="L71" s="3">
        <v>86</v>
      </c>
      <c r="M71" s="4"/>
      <c r="N71" s="5">
        <f>MAX(ROUND(13*(AY71/L71), 0),1)</f>
        <v>13</v>
      </c>
      <c r="O71" s="5">
        <f>MAX(ROUND(27*(AY71/L71), 0),1)</f>
        <v>27</v>
      </c>
      <c r="P71" s="5">
        <f>MAX(ROUND(29*(AY71/L71), 0),1)</f>
        <v>29</v>
      </c>
      <c r="Q71" s="5">
        <f>MAX(ROUND(17*(AY71/L71), 0),1)</f>
        <v>17</v>
      </c>
      <c r="R71" s="5"/>
      <c r="S71" s="4"/>
      <c r="T71" s="5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2">
        <v>86</v>
      </c>
      <c r="AZ71" s="10">
        <f t="shared" si="1"/>
        <v>31</v>
      </c>
      <c r="BA71" s="10">
        <v>62</v>
      </c>
      <c r="BB71" s="6"/>
    </row>
    <row r="72" spans="1:54" ht="60" customHeight="1">
      <c r="A72" s="2" t="s">
        <v>1</v>
      </c>
      <c r="B72" s="2" t="s">
        <v>2</v>
      </c>
      <c r="C72" s="2" t="s">
        <v>17</v>
      </c>
      <c r="D72" s="2"/>
      <c r="E72" s="2" t="s">
        <v>107</v>
      </c>
      <c r="F72" s="2" t="s">
        <v>50</v>
      </c>
      <c r="G72" s="2">
        <v>8</v>
      </c>
      <c r="H72" s="2" t="s">
        <v>35</v>
      </c>
      <c r="I72" s="2" t="s">
        <v>36</v>
      </c>
      <c r="J72" s="2" t="s">
        <v>556</v>
      </c>
      <c r="K72" s="2" t="s">
        <v>579</v>
      </c>
      <c r="L72" s="3">
        <v>108</v>
      </c>
      <c r="M72" s="4"/>
      <c r="N72" s="5">
        <f>MAX(ROUND(17*(AY72/L72), 0),1)</f>
        <v>17</v>
      </c>
      <c r="O72" s="5">
        <f>MAX(ROUND(41*(AY72/L72), 0),1)</f>
        <v>41</v>
      </c>
      <c r="P72" s="5">
        <f>MAX(ROUND(29*(AY72/L72), 0),1)</f>
        <v>29</v>
      </c>
      <c r="Q72" s="5">
        <f>MAX(ROUND(18*(AY72/L72), 0),1)</f>
        <v>18</v>
      </c>
      <c r="R72" s="5">
        <f>MAX(ROUND(3*(AY72/L72), 0),1)</f>
        <v>3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2">
        <v>108</v>
      </c>
      <c r="AZ72" s="10">
        <f t="shared" si="1"/>
        <v>31</v>
      </c>
      <c r="BA72" s="10">
        <v>62</v>
      </c>
      <c r="BB72" s="6"/>
    </row>
    <row r="73" spans="1:54" ht="60" customHeight="1">
      <c r="A73" s="2" t="s">
        <v>1</v>
      </c>
      <c r="B73" s="2" t="s">
        <v>16</v>
      </c>
      <c r="C73" s="2" t="s">
        <v>17</v>
      </c>
      <c r="D73" s="2"/>
      <c r="E73" s="2" t="s">
        <v>109</v>
      </c>
      <c r="F73" s="2" t="s">
        <v>50</v>
      </c>
      <c r="G73" s="2">
        <v>8</v>
      </c>
      <c r="H73" s="2" t="s">
        <v>35</v>
      </c>
      <c r="I73" s="2" t="s">
        <v>36</v>
      </c>
      <c r="J73" s="2" t="s">
        <v>556</v>
      </c>
      <c r="K73" s="2" t="s">
        <v>580</v>
      </c>
      <c r="L73" s="3">
        <v>58</v>
      </c>
      <c r="M73" s="4"/>
      <c r="N73" s="4"/>
      <c r="O73" s="5">
        <f>MAX(ROUND(9*(AY73/L73), 0),1)</f>
        <v>9</v>
      </c>
      <c r="P73" s="5">
        <f>MAX(ROUND(21*(AY73/L73), 0),1)</f>
        <v>21</v>
      </c>
      <c r="Q73" s="5">
        <f>MAX(ROUND(19*(AY73/L73), 0),1)</f>
        <v>19</v>
      </c>
      <c r="R73" s="5">
        <f>MAX(ROUND(9*(AY73/L73), 0),1)</f>
        <v>9</v>
      </c>
      <c r="S73" s="4"/>
      <c r="T73" s="5"/>
      <c r="U73" s="5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2">
        <v>58</v>
      </c>
      <c r="AZ73" s="10">
        <f t="shared" si="1"/>
        <v>31</v>
      </c>
      <c r="BA73" s="10">
        <v>62</v>
      </c>
      <c r="BB73" s="6"/>
    </row>
    <row r="74" spans="1:54" ht="60" customHeight="1">
      <c r="A74" s="2" t="s">
        <v>1</v>
      </c>
      <c r="B74" s="2" t="s">
        <v>2</v>
      </c>
      <c r="C74" s="2" t="s">
        <v>17</v>
      </c>
      <c r="D74" s="2"/>
      <c r="E74" s="2" t="s">
        <v>110</v>
      </c>
      <c r="F74" s="2" t="s">
        <v>111</v>
      </c>
      <c r="G74" s="2">
        <v>12</v>
      </c>
      <c r="H74" s="2" t="s">
        <v>35</v>
      </c>
      <c r="I74" s="2" t="s">
        <v>36</v>
      </c>
      <c r="J74" s="2" t="s">
        <v>524</v>
      </c>
      <c r="K74" s="2" t="s">
        <v>581</v>
      </c>
      <c r="L74" s="3">
        <v>96</v>
      </c>
      <c r="M74" s="4"/>
      <c r="N74" s="5">
        <f>MAX(ROUND(10*(AY74/L74), 0),1)</f>
        <v>10</v>
      </c>
      <c r="O74" s="5">
        <f>MAX(ROUND(34*(AY74/L74), 0),1)</f>
        <v>34</v>
      </c>
      <c r="P74" s="5">
        <f>MAX(ROUND(34*(AY74/L74), 0),1)</f>
        <v>34</v>
      </c>
      <c r="Q74" s="5">
        <f>MAX(ROUND(14*(AY74/L74), 0),1)</f>
        <v>14</v>
      </c>
      <c r="R74" s="5">
        <f>MAX(ROUND(4*(AY74/L74), 0),1)</f>
        <v>4</v>
      </c>
      <c r="S74" s="4"/>
      <c r="T74" s="5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2">
        <v>96</v>
      </c>
      <c r="AZ74" s="10">
        <f t="shared" si="1"/>
        <v>32.5</v>
      </c>
      <c r="BA74" s="10">
        <v>65</v>
      </c>
      <c r="BB74" s="6"/>
    </row>
    <row r="75" spans="1:54" ht="60" customHeight="1">
      <c r="A75" s="2" t="s">
        <v>1</v>
      </c>
      <c r="B75" s="2" t="s">
        <v>2</v>
      </c>
      <c r="C75" s="2" t="s">
        <v>17</v>
      </c>
      <c r="D75" s="2"/>
      <c r="E75" s="2" t="s">
        <v>110</v>
      </c>
      <c r="F75" s="2" t="s">
        <v>50</v>
      </c>
      <c r="G75" s="2">
        <v>8</v>
      </c>
      <c r="H75" s="2" t="s">
        <v>35</v>
      </c>
      <c r="I75" s="2" t="s">
        <v>36</v>
      </c>
      <c r="J75" s="2" t="s">
        <v>524</v>
      </c>
      <c r="K75" s="2" t="s">
        <v>582</v>
      </c>
      <c r="L75" s="3">
        <v>126</v>
      </c>
      <c r="M75" s="4"/>
      <c r="N75" s="5">
        <f>MAX(ROUND(22*(AY75/L75), 0),1)</f>
        <v>22</v>
      </c>
      <c r="O75" s="5">
        <f>MAX(ROUND(36*(AY75/L75), 0),1)</f>
        <v>36</v>
      </c>
      <c r="P75" s="5">
        <f>MAX(ROUND(41*(AY75/L75), 0),1)</f>
        <v>41</v>
      </c>
      <c r="Q75" s="5">
        <f>MAX(ROUND(27*(AY75/L75), 0),1)</f>
        <v>27</v>
      </c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2">
        <v>126</v>
      </c>
      <c r="AZ75" s="10">
        <f t="shared" si="1"/>
        <v>32.5</v>
      </c>
      <c r="BA75" s="10">
        <v>65</v>
      </c>
      <c r="BB75" s="6"/>
    </row>
    <row r="76" spans="1:54" ht="60" customHeight="1">
      <c r="A76" s="2" t="s">
        <v>1</v>
      </c>
      <c r="B76" s="2" t="s">
        <v>16</v>
      </c>
      <c r="C76" s="2" t="s">
        <v>17</v>
      </c>
      <c r="D76" s="2"/>
      <c r="E76" s="2" t="s">
        <v>112</v>
      </c>
      <c r="F76" s="2" t="s">
        <v>50</v>
      </c>
      <c r="G76" s="2">
        <v>8</v>
      </c>
      <c r="H76" s="2" t="s">
        <v>35</v>
      </c>
      <c r="I76" s="2" t="s">
        <v>36</v>
      </c>
      <c r="J76" s="2" t="s">
        <v>524</v>
      </c>
      <c r="K76" s="2" t="s">
        <v>583</v>
      </c>
      <c r="L76" s="3">
        <v>85</v>
      </c>
      <c r="M76" s="4"/>
      <c r="N76" s="4"/>
      <c r="O76" s="5">
        <f>MAX(ROUND(16*(AY76/L76), 0),1)</f>
        <v>16</v>
      </c>
      <c r="P76" s="5">
        <f>MAX(ROUND(29*(AY76/L76), 0),1)</f>
        <v>29</v>
      </c>
      <c r="Q76" s="5">
        <f>MAX(ROUND(28*(AY76/L76), 0),1)</f>
        <v>28</v>
      </c>
      <c r="R76" s="5">
        <f>MAX(ROUND(12*(AY76/L76), 0),1)</f>
        <v>12</v>
      </c>
      <c r="S76" s="4"/>
      <c r="T76" s="5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2">
        <v>85</v>
      </c>
      <c r="AZ76" s="10">
        <f t="shared" si="1"/>
        <v>32.5</v>
      </c>
      <c r="BA76" s="10">
        <v>65</v>
      </c>
      <c r="BB76" s="6"/>
    </row>
    <row r="77" spans="1:54" ht="60" customHeight="1">
      <c r="A77" s="2" t="s">
        <v>1</v>
      </c>
      <c r="B77" s="2" t="s">
        <v>2</v>
      </c>
      <c r="C77" s="2" t="s">
        <v>17</v>
      </c>
      <c r="D77" s="2"/>
      <c r="E77" s="2" t="s">
        <v>113</v>
      </c>
      <c r="F77" s="2" t="s">
        <v>50</v>
      </c>
      <c r="G77" s="2">
        <v>8</v>
      </c>
      <c r="H77" s="2" t="s">
        <v>35</v>
      </c>
      <c r="I77" s="2" t="s">
        <v>87</v>
      </c>
      <c r="J77" s="2" t="s">
        <v>584</v>
      </c>
      <c r="K77" s="2" t="s">
        <v>585</v>
      </c>
      <c r="L77" s="3">
        <v>142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5">
        <f>MAX(ROUND(17*(AY77/L77), 0),1)</f>
        <v>17</v>
      </c>
      <c r="AW77" s="5">
        <f>MAX(ROUND(89*(AY77/L77), 0),1)</f>
        <v>89</v>
      </c>
      <c r="AX77" s="5">
        <f>MAX(ROUND(36*(AY77/L77), 0),1)</f>
        <v>36</v>
      </c>
      <c r="AY77" s="2">
        <v>142</v>
      </c>
      <c r="AZ77" s="10">
        <f t="shared" si="1"/>
        <v>20</v>
      </c>
      <c r="BA77" s="10">
        <v>40</v>
      </c>
      <c r="BB77" s="6"/>
    </row>
    <row r="78" spans="1:54" ht="60" customHeight="1">
      <c r="A78" s="2" t="s">
        <v>1</v>
      </c>
      <c r="B78" s="2" t="s">
        <v>2</v>
      </c>
      <c r="C78" s="2" t="s">
        <v>8</v>
      </c>
      <c r="D78" s="2"/>
      <c r="E78" s="2" t="s">
        <v>100</v>
      </c>
      <c r="F78" s="2" t="s">
        <v>114</v>
      </c>
      <c r="G78" s="2">
        <v>162</v>
      </c>
      <c r="H78" s="2" t="s">
        <v>6</v>
      </c>
      <c r="I78" s="2" t="s">
        <v>11</v>
      </c>
      <c r="J78" s="2" t="s">
        <v>497</v>
      </c>
      <c r="K78" s="2" t="s">
        <v>586</v>
      </c>
      <c r="L78" s="3">
        <v>2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5"/>
      <c r="AD78" s="4"/>
      <c r="AE78" s="5">
        <f>MAX(ROUND(2*(AY78/L78), 0),1)</f>
        <v>2</v>
      </c>
      <c r="AF78" s="5"/>
      <c r="AG78" s="4"/>
      <c r="AH78" s="5"/>
      <c r="AI78" s="5"/>
      <c r="AJ78" s="4"/>
      <c r="AK78" s="5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2">
        <v>2</v>
      </c>
      <c r="AZ78" s="10">
        <f t="shared" si="1"/>
        <v>100</v>
      </c>
      <c r="BA78" s="10">
        <v>200</v>
      </c>
      <c r="BB78" s="6"/>
    </row>
    <row r="79" spans="1:54" ht="60" customHeight="1">
      <c r="A79" s="2" t="s">
        <v>1</v>
      </c>
      <c r="B79" s="2" t="s">
        <v>2</v>
      </c>
      <c r="C79" s="2" t="s">
        <v>8</v>
      </c>
      <c r="D79" s="2"/>
      <c r="E79" s="2" t="s">
        <v>9</v>
      </c>
      <c r="F79" s="2" t="s">
        <v>115</v>
      </c>
      <c r="G79" s="2">
        <v>3</v>
      </c>
      <c r="H79" s="2" t="s">
        <v>6</v>
      </c>
      <c r="I79" s="2" t="s">
        <v>11</v>
      </c>
      <c r="J79" s="2" t="s">
        <v>497</v>
      </c>
      <c r="K79" s="2" t="s">
        <v>587</v>
      </c>
      <c r="L79" s="3">
        <v>22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5">
        <f>MAX(ROUND(11*(AY79/L79), 0),1)</f>
        <v>11</v>
      </c>
      <c r="AD79" s="4"/>
      <c r="AE79" s="5">
        <f>MAX(ROUND(4*(AY79/L79), 0),1)</f>
        <v>4</v>
      </c>
      <c r="AF79" s="5">
        <f>MAX(ROUND(5*(AY79/L79), 0),1)</f>
        <v>5</v>
      </c>
      <c r="AG79" s="4"/>
      <c r="AH79" s="5"/>
      <c r="AI79" s="5"/>
      <c r="AJ79" s="4"/>
      <c r="AK79" s="5">
        <f>MAX(ROUND(2*(AY79/L79), 0),1)</f>
        <v>2</v>
      </c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2">
        <v>22</v>
      </c>
      <c r="AZ79" s="10">
        <f t="shared" si="1"/>
        <v>100</v>
      </c>
      <c r="BA79" s="10">
        <v>200</v>
      </c>
      <c r="BB79" s="6"/>
    </row>
    <row r="80" spans="1:54" ht="60" customHeight="1">
      <c r="A80" s="2" t="s">
        <v>1</v>
      </c>
      <c r="B80" s="2" t="s">
        <v>7</v>
      </c>
      <c r="C80" s="2" t="s">
        <v>8</v>
      </c>
      <c r="D80" s="2"/>
      <c r="E80" s="2" t="s">
        <v>116</v>
      </c>
      <c r="F80" s="2" t="s">
        <v>50</v>
      </c>
      <c r="G80" s="2">
        <v>8</v>
      </c>
      <c r="H80" s="2" t="s">
        <v>6</v>
      </c>
      <c r="I80" s="2" t="s">
        <v>11</v>
      </c>
      <c r="J80" s="2" t="s">
        <v>497</v>
      </c>
      <c r="K80" s="2" t="s">
        <v>588</v>
      </c>
      <c r="L80" s="3">
        <v>6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5">
        <f>MAX(ROUND(2*(AY80/L80), 0),1)</f>
        <v>2</v>
      </c>
      <c r="AD80" s="4"/>
      <c r="AE80" s="5">
        <f>MAX(ROUND(3*(AY80/L80), 0),1)</f>
        <v>3</v>
      </c>
      <c r="AF80" s="5">
        <f>MAX(ROUND(1*(AY80/L80), 0),1)</f>
        <v>1</v>
      </c>
      <c r="AG80" s="4"/>
      <c r="AH80" s="5"/>
      <c r="AI80" s="5"/>
      <c r="AJ80" s="4"/>
      <c r="AK80" s="5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2">
        <v>6</v>
      </c>
      <c r="AZ80" s="10">
        <f t="shared" si="1"/>
        <v>95</v>
      </c>
      <c r="BA80" s="10">
        <v>190</v>
      </c>
      <c r="BB80" s="6"/>
    </row>
    <row r="81" spans="1:54" ht="60" customHeight="1">
      <c r="A81" s="2" t="s">
        <v>1</v>
      </c>
      <c r="B81" s="2" t="s">
        <v>7</v>
      </c>
      <c r="C81" s="2" t="s">
        <v>8</v>
      </c>
      <c r="D81" s="2"/>
      <c r="E81" s="2" t="s">
        <v>9</v>
      </c>
      <c r="F81" s="2" t="s">
        <v>117</v>
      </c>
      <c r="G81" s="2">
        <v>122</v>
      </c>
      <c r="H81" s="2" t="s">
        <v>6</v>
      </c>
      <c r="I81" s="2" t="s">
        <v>11</v>
      </c>
      <c r="J81" s="2" t="s">
        <v>497</v>
      </c>
      <c r="K81" s="2" t="s">
        <v>589</v>
      </c>
      <c r="L81" s="3">
        <v>31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5">
        <f>MAX(ROUND(8*(AY81/L81), 0),1)</f>
        <v>8</v>
      </c>
      <c r="AO81" s="5">
        <f>MAX(ROUND(5*(AY81/L81), 0),1)</f>
        <v>5</v>
      </c>
      <c r="AP81" s="4"/>
      <c r="AQ81" s="5">
        <f>MAX(ROUND(9*(AY81/L81), 0),1)</f>
        <v>9</v>
      </c>
      <c r="AR81" s="4"/>
      <c r="AS81" s="5">
        <f>MAX(ROUND(9*(AY81/L81), 0),1)</f>
        <v>9</v>
      </c>
      <c r="AT81" s="4"/>
      <c r="AU81" s="4"/>
      <c r="AV81" s="4"/>
      <c r="AW81" s="4"/>
      <c r="AX81" s="4"/>
      <c r="AY81" s="2">
        <v>31</v>
      </c>
      <c r="AZ81" s="10">
        <f t="shared" si="1"/>
        <v>100</v>
      </c>
      <c r="BA81" s="10">
        <v>200</v>
      </c>
      <c r="BB81" s="6"/>
    </row>
    <row r="82" spans="1:54" ht="60" customHeight="1">
      <c r="A82" s="2" t="s">
        <v>1</v>
      </c>
      <c r="B82" s="2" t="s">
        <v>7</v>
      </c>
      <c r="C82" s="2" t="s">
        <v>8</v>
      </c>
      <c r="D82" s="2"/>
      <c r="E82" s="2" t="s">
        <v>9</v>
      </c>
      <c r="F82" s="2" t="s">
        <v>118</v>
      </c>
      <c r="G82" s="2">
        <v>33</v>
      </c>
      <c r="H82" s="2" t="s">
        <v>6</v>
      </c>
      <c r="I82" s="2" t="s">
        <v>11</v>
      </c>
      <c r="J82" s="2" t="s">
        <v>497</v>
      </c>
      <c r="K82" s="2" t="s">
        <v>590</v>
      </c>
      <c r="L82" s="3">
        <v>20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5">
        <f>MAX(ROUND(8*(AY82/L82), 0),1)</f>
        <v>8</v>
      </c>
      <c r="AD82" s="4"/>
      <c r="AE82" s="5">
        <f>MAX(ROUND(1*(AY82/L82), 0),1)</f>
        <v>1</v>
      </c>
      <c r="AF82" s="4"/>
      <c r="AG82" s="4"/>
      <c r="AH82" s="4"/>
      <c r="AI82" s="4"/>
      <c r="AJ82" s="4"/>
      <c r="AK82" s="4"/>
      <c r="AL82" s="4"/>
      <c r="AM82" s="4"/>
      <c r="AN82" s="5">
        <f>MAX(ROUND(4*(AY82/L82), 0),1)</f>
        <v>4</v>
      </c>
      <c r="AO82" s="4"/>
      <c r="AP82" s="4"/>
      <c r="AQ82" s="4"/>
      <c r="AR82" s="4"/>
      <c r="AS82" s="5">
        <f>MAX(ROUND(7*(AY82/L82), 0),1)</f>
        <v>7</v>
      </c>
      <c r="AT82" s="4"/>
      <c r="AU82" s="4"/>
      <c r="AV82" s="4"/>
      <c r="AW82" s="4"/>
      <c r="AX82" s="4"/>
      <c r="AY82" s="2">
        <v>20</v>
      </c>
      <c r="AZ82" s="10">
        <f t="shared" si="1"/>
        <v>100</v>
      </c>
      <c r="BA82" s="10">
        <v>200</v>
      </c>
      <c r="BB82" s="6"/>
    </row>
    <row r="83" spans="1:54" ht="60" customHeight="1">
      <c r="A83" s="2" t="s">
        <v>1</v>
      </c>
      <c r="B83" s="2" t="s">
        <v>7</v>
      </c>
      <c r="C83" s="2" t="s">
        <v>17</v>
      </c>
      <c r="D83" s="2"/>
      <c r="E83" s="2" t="s">
        <v>26</v>
      </c>
      <c r="F83" s="2" t="s">
        <v>119</v>
      </c>
      <c r="G83" s="2">
        <v>3</v>
      </c>
      <c r="H83" s="2" t="s">
        <v>6</v>
      </c>
      <c r="I83" s="2" t="s">
        <v>11</v>
      </c>
      <c r="J83" s="2" t="s">
        <v>495</v>
      </c>
      <c r="K83" s="2" t="s">
        <v>591</v>
      </c>
      <c r="L83" s="3">
        <v>86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5">
        <f>MAX(ROUND(11*(AY83/L83), 0),1)</f>
        <v>11</v>
      </c>
      <c r="AJ83" s="4"/>
      <c r="AK83" s="5">
        <f>MAX(ROUND(9*(AY83/L83), 0),1)</f>
        <v>9</v>
      </c>
      <c r="AL83" s="5">
        <f>MAX(ROUND(19*(AY83/L83), 0),1)</f>
        <v>19</v>
      </c>
      <c r="AM83" s="4"/>
      <c r="AN83" s="5">
        <f>MAX(ROUND(19*(AY83/L83), 0),1)</f>
        <v>19</v>
      </c>
      <c r="AO83" s="5">
        <f>MAX(ROUND(8*(AY83/L83), 0),1)</f>
        <v>8</v>
      </c>
      <c r="AP83" s="4"/>
      <c r="AQ83" s="5">
        <f>MAX(ROUND(9*(AY83/L83), 0),1)</f>
        <v>9</v>
      </c>
      <c r="AR83" s="4"/>
      <c r="AS83" s="5">
        <f>MAX(ROUND(11*(AY83/L83), 0),1)</f>
        <v>11</v>
      </c>
      <c r="AT83" s="4"/>
      <c r="AU83" s="4"/>
      <c r="AV83" s="4"/>
      <c r="AW83" s="4"/>
      <c r="AX83" s="4"/>
      <c r="AY83" s="2">
        <v>86</v>
      </c>
      <c r="AZ83" s="10">
        <f t="shared" si="1"/>
        <v>115</v>
      </c>
      <c r="BA83" s="10">
        <v>230</v>
      </c>
      <c r="BB83" s="6"/>
    </row>
    <row r="84" spans="1:54" ht="60" customHeight="1">
      <c r="A84" s="2" t="s">
        <v>1</v>
      </c>
      <c r="B84" s="2" t="s">
        <v>7</v>
      </c>
      <c r="C84" s="2" t="s">
        <v>3</v>
      </c>
      <c r="D84" s="2"/>
      <c r="E84" s="2" t="s">
        <v>120</v>
      </c>
      <c r="F84" s="2" t="s">
        <v>121</v>
      </c>
      <c r="G84" s="2">
        <v>8</v>
      </c>
      <c r="H84" s="2" t="s">
        <v>6</v>
      </c>
      <c r="I84" s="2" t="s">
        <v>6</v>
      </c>
      <c r="J84" s="2" t="s">
        <v>495</v>
      </c>
      <c r="K84" s="2" t="s">
        <v>592</v>
      </c>
      <c r="L84" s="3">
        <v>4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5">
        <f>MAX(ROUND(4*(AY84/L84), 0),1)</f>
        <v>4</v>
      </c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2">
        <v>4</v>
      </c>
      <c r="AZ84" s="10">
        <f t="shared" si="1"/>
        <v>47.5</v>
      </c>
      <c r="BA84" s="10">
        <v>95</v>
      </c>
      <c r="BB84" s="6"/>
    </row>
    <row r="85" spans="1:54" ht="60" customHeight="1">
      <c r="A85" s="2" t="s">
        <v>1</v>
      </c>
      <c r="B85" s="2" t="s">
        <v>7</v>
      </c>
      <c r="C85" s="2" t="s">
        <v>17</v>
      </c>
      <c r="D85" s="2"/>
      <c r="E85" s="2" t="s">
        <v>122</v>
      </c>
      <c r="F85" s="2" t="s">
        <v>123</v>
      </c>
      <c r="G85" s="2">
        <v>121</v>
      </c>
      <c r="H85" s="2" t="s">
        <v>6</v>
      </c>
      <c r="I85" s="2" t="s">
        <v>6</v>
      </c>
      <c r="J85" s="2" t="s">
        <v>495</v>
      </c>
      <c r="K85" s="2" t="s">
        <v>593</v>
      </c>
      <c r="L85" s="3">
        <v>1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5">
        <f>MAX(ROUND(1*(AY85/L85), 0),1)</f>
        <v>1</v>
      </c>
      <c r="AT85" s="4"/>
      <c r="AU85" s="4"/>
      <c r="AV85" s="4"/>
      <c r="AW85" s="4"/>
      <c r="AX85" s="4"/>
      <c r="AY85" s="2">
        <v>1</v>
      </c>
      <c r="AZ85" s="10">
        <f t="shared" si="1"/>
        <v>42.5</v>
      </c>
      <c r="BA85" s="10">
        <v>85</v>
      </c>
      <c r="BB85" s="6"/>
    </row>
    <row r="86" spans="1:54" ht="60" customHeight="1">
      <c r="A86" s="2" t="s">
        <v>1</v>
      </c>
      <c r="B86" s="2" t="s">
        <v>7</v>
      </c>
      <c r="C86" s="2" t="s">
        <v>17</v>
      </c>
      <c r="D86" s="2"/>
      <c r="E86" s="2" t="s">
        <v>122</v>
      </c>
      <c r="F86" s="2" t="s">
        <v>124</v>
      </c>
      <c r="G86" s="2">
        <v>32</v>
      </c>
      <c r="H86" s="2" t="s">
        <v>6</v>
      </c>
      <c r="I86" s="2" t="s">
        <v>6</v>
      </c>
      <c r="J86" s="2" t="s">
        <v>495</v>
      </c>
      <c r="K86" s="2" t="s">
        <v>594</v>
      </c>
      <c r="L86" s="3">
        <v>1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5">
        <f>MAX(ROUND(1*(AY86/L86), 0),1)</f>
        <v>1</v>
      </c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2">
        <v>1</v>
      </c>
      <c r="AZ86" s="10">
        <f t="shared" si="1"/>
        <v>42.5</v>
      </c>
      <c r="BA86" s="10">
        <v>85</v>
      </c>
      <c r="BB86" s="6"/>
    </row>
    <row r="87" spans="1:54" ht="60" customHeight="1">
      <c r="A87" s="2" t="s">
        <v>1</v>
      </c>
      <c r="B87" s="2" t="s">
        <v>16</v>
      </c>
      <c r="C87" s="2" t="s">
        <v>17</v>
      </c>
      <c r="D87" s="2"/>
      <c r="E87" s="2" t="s">
        <v>98</v>
      </c>
      <c r="F87" s="2" t="s">
        <v>125</v>
      </c>
      <c r="G87" s="2">
        <v>3</v>
      </c>
      <c r="H87" s="2" t="s">
        <v>6</v>
      </c>
      <c r="I87" s="2" t="s">
        <v>11</v>
      </c>
      <c r="J87" s="2" t="s">
        <v>495</v>
      </c>
      <c r="K87" s="2" t="s">
        <v>595</v>
      </c>
      <c r="L87" s="3">
        <v>51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5">
        <f>MAX(ROUND(7*(AY87/L87), 0),1)</f>
        <v>7</v>
      </c>
      <c r="AJ87" s="4"/>
      <c r="AK87" s="5">
        <f>MAX(ROUND(5*(AY87/L87), 0),1)</f>
        <v>5</v>
      </c>
      <c r="AL87" s="5">
        <f>MAX(ROUND(14*(AY87/L87), 0),1)</f>
        <v>14</v>
      </c>
      <c r="AM87" s="4"/>
      <c r="AN87" s="5">
        <f>MAX(ROUND(9*(AY87/L87), 0),1)</f>
        <v>9</v>
      </c>
      <c r="AO87" s="5">
        <f>MAX(ROUND(2*(AY87/L87), 0),1)</f>
        <v>2</v>
      </c>
      <c r="AP87" s="4"/>
      <c r="AQ87" s="5">
        <f>MAX(ROUND(7*(AY87/L87), 0),1)</f>
        <v>7</v>
      </c>
      <c r="AR87" s="4"/>
      <c r="AS87" s="5">
        <f>MAX(ROUND(7*(AY87/L87), 0),1)</f>
        <v>7</v>
      </c>
      <c r="AT87" s="4"/>
      <c r="AU87" s="4"/>
      <c r="AV87" s="4"/>
      <c r="AW87" s="4"/>
      <c r="AX87" s="4"/>
      <c r="AY87" s="2">
        <v>51</v>
      </c>
      <c r="AZ87" s="10">
        <f t="shared" si="1"/>
        <v>120</v>
      </c>
      <c r="BA87" s="10">
        <v>240</v>
      </c>
      <c r="BB87" s="6"/>
    </row>
    <row r="88" spans="1:54" ht="60" customHeight="1">
      <c r="A88" s="2" t="s">
        <v>1</v>
      </c>
      <c r="B88" s="2" t="s">
        <v>16</v>
      </c>
      <c r="C88" s="2" t="s">
        <v>17</v>
      </c>
      <c r="D88" s="2"/>
      <c r="E88" s="2" t="s">
        <v>98</v>
      </c>
      <c r="F88" s="2" t="s">
        <v>126</v>
      </c>
      <c r="G88" s="2">
        <v>31</v>
      </c>
      <c r="H88" s="2" t="s">
        <v>6</v>
      </c>
      <c r="I88" s="2" t="s">
        <v>11</v>
      </c>
      <c r="J88" s="2" t="s">
        <v>495</v>
      </c>
      <c r="K88" s="2" t="s">
        <v>596</v>
      </c>
      <c r="L88" s="3">
        <v>100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5">
        <f>MAX(ROUND(10*(AY88/L88), 0),1)</f>
        <v>10</v>
      </c>
      <c r="AJ88" s="4"/>
      <c r="AK88" s="5">
        <f>MAX(ROUND(10*(AY88/L88), 0),1)</f>
        <v>10</v>
      </c>
      <c r="AL88" s="5">
        <f>MAX(ROUND(24*(AY88/L88), 0),1)</f>
        <v>24</v>
      </c>
      <c r="AM88" s="4"/>
      <c r="AN88" s="5">
        <f>MAX(ROUND(23*(AY88/L88), 0),1)</f>
        <v>23</v>
      </c>
      <c r="AO88" s="5">
        <f>MAX(ROUND(11*(AY88/L88), 0),1)</f>
        <v>11</v>
      </c>
      <c r="AP88" s="4"/>
      <c r="AQ88" s="5">
        <f>MAX(ROUND(11*(AY88/L88), 0),1)</f>
        <v>11</v>
      </c>
      <c r="AR88" s="4"/>
      <c r="AS88" s="5">
        <f>MAX(ROUND(11*(AY88/L88), 0),1)</f>
        <v>11</v>
      </c>
      <c r="AT88" s="4"/>
      <c r="AU88" s="4"/>
      <c r="AV88" s="4"/>
      <c r="AW88" s="4"/>
      <c r="AX88" s="4"/>
      <c r="AY88" s="2">
        <v>100</v>
      </c>
      <c r="AZ88" s="10">
        <f t="shared" si="1"/>
        <v>120</v>
      </c>
      <c r="BA88" s="10">
        <v>240</v>
      </c>
      <c r="BB88" s="6"/>
    </row>
    <row r="89" spans="1:54" ht="60" customHeight="1">
      <c r="A89" s="2" t="s">
        <v>1</v>
      </c>
      <c r="B89" s="2" t="s">
        <v>2</v>
      </c>
      <c r="C89" s="2" t="s">
        <v>17</v>
      </c>
      <c r="D89" s="2"/>
      <c r="E89" s="2" t="s">
        <v>127</v>
      </c>
      <c r="F89" s="2" t="s">
        <v>128</v>
      </c>
      <c r="G89" s="2">
        <v>5</v>
      </c>
      <c r="H89" s="2" t="s">
        <v>35</v>
      </c>
      <c r="I89" s="2" t="s">
        <v>36</v>
      </c>
      <c r="J89" s="2" t="s">
        <v>516</v>
      </c>
      <c r="K89" s="2" t="s">
        <v>597</v>
      </c>
      <c r="L89" s="3">
        <v>80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5">
        <f>MAX(ROUND(8*(AY89/L89), 0),1)</f>
        <v>8</v>
      </c>
      <c r="AD89" s="5">
        <f>MAX(ROUND(4*(AY89/L89), 0),1)</f>
        <v>4</v>
      </c>
      <c r="AE89" s="5">
        <f>MAX(ROUND(3*(AY89/L89), 0),1)</f>
        <v>3</v>
      </c>
      <c r="AF89" s="5">
        <f>MAX(ROUND(9*(AY89/L89), 0),1)</f>
        <v>9</v>
      </c>
      <c r="AG89" s="5">
        <f>MAX(ROUND(11*(AY89/L89), 0),1)</f>
        <v>11</v>
      </c>
      <c r="AH89" s="5">
        <f>MAX(ROUND(3*(AY89/L89), 0),1)</f>
        <v>3</v>
      </c>
      <c r="AI89" s="5">
        <f>MAX(ROUND(8*(AY89/L89), 0),1)</f>
        <v>8</v>
      </c>
      <c r="AJ89" s="5">
        <f>MAX(ROUND(12*(AY89/L89), 0),1)</f>
        <v>12</v>
      </c>
      <c r="AK89" s="5">
        <f>MAX(ROUND(12*(AY89/L89), 0),1)</f>
        <v>12</v>
      </c>
      <c r="AL89" s="5">
        <f>MAX(ROUND(10*(AY89/L89), 0),1)</f>
        <v>10</v>
      </c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2">
        <v>80</v>
      </c>
      <c r="AZ89" s="10">
        <f t="shared" si="1"/>
        <v>67.5</v>
      </c>
      <c r="BA89" s="10">
        <v>135</v>
      </c>
      <c r="BB89" s="6"/>
    </row>
    <row r="90" spans="1:54" ht="60" customHeight="1">
      <c r="A90" s="2" t="s">
        <v>1</v>
      </c>
      <c r="B90" s="2" t="s">
        <v>2</v>
      </c>
      <c r="C90" s="2" t="s">
        <v>17</v>
      </c>
      <c r="D90" s="2"/>
      <c r="E90" s="2" t="s">
        <v>127</v>
      </c>
      <c r="F90" s="2" t="s">
        <v>129</v>
      </c>
      <c r="G90" s="2">
        <v>8</v>
      </c>
      <c r="H90" s="2" t="s">
        <v>35</v>
      </c>
      <c r="I90" s="2" t="s">
        <v>36</v>
      </c>
      <c r="J90" s="2" t="s">
        <v>516</v>
      </c>
      <c r="K90" s="2" t="s">
        <v>598</v>
      </c>
      <c r="L90" s="3">
        <v>47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5">
        <f>MAX(ROUND(5*(AY90/L90), 0),1)</f>
        <v>5</v>
      </c>
      <c r="AD90" s="5">
        <f>MAX(ROUND(10*(AY90/L90), 0),1)</f>
        <v>10</v>
      </c>
      <c r="AE90" s="5">
        <f>MAX(ROUND(7*(AY90/L90), 0),1)</f>
        <v>7</v>
      </c>
      <c r="AF90" s="5">
        <f>MAX(ROUND(9*(AY90/L90), 0),1)</f>
        <v>9</v>
      </c>
      <c r="AG90" s="5">
        <f>MAX(ROUND(11*(AY90/L90), 0),1)</f>
        <v>11</v>
      </c>
      <c r="AH90" s="5">
        <f>MAX(ROUND(2*(AY90/L90), 0),1)</f>
        <v>2</v>
      </c>
      <c r="AI90" s="4"/>
      <c r="AJ90" s="4"/>
      <c r="AK90" s="5">
        <f>MAX(ROUND(1*(AY90/L90), 0),1)</f>
        <v>1</v>
      </c>
      <c r="AL90" s="5">
        <f>MAX(ROUND(2*(AY90/L90), 0),1)</f>
        <v>2</v>
      </c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2">
        <v>47</v>
      </c>
      <c r="AZ90" s="10">
        <f t="shared" si="1"/>
        <v>67.5</v>
      </c>
      <c r="BA90" s="10">
        <v>135</v>
      </c>
      <c r="BB90" s="6"/>
    </row>
    <row r="91" spans="1:54" ht="60" customHeight="1">
      <c r="A91" s="2" t="s">
        <v>1</v>
      </c>
      <c r="B91" s="2" t="s">
        <v>16</v>
      </c>
      <c r="C91" s="2" t="s">
        <v>17</v>
      </c>
      <c r="D91" s="2"/>
      <c r="E91" s="2" t="s">
        <v>130</v>
      </c>
      <c r="F91" s="2" t="s">
        <v>131</v>
      </c>
      <c r="G91" s="2">
        <v>7</v>
      </c>
      <c r="H91" s="2" t="s">
        <v>35</v>
      </c>
      <c r="I91" s="2" t="s">
        <v>36</v>
      </c>
      <c r="J91" s="2" t="s">
        <v>516</v>
      </c>
      <c r="K91" s="2" t="s">
        <v>599</v>
      </c>
      <c r="L91" s="3">
        <v>75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5">
        <f>MAX(ROUND(4*(AY91/L91), 0),1)</f>
        <v>4</v>
      </c>
      <c r="AJ91" s="5">
        <f>MAX(ROUND(6*(AY91/L91), 0),1)</f>
        <v>6</v>
      </c>
      <c r="AK91" s="5">
        <f>MAX(ROUND(4*(AY91/L91), 0),1)</f>
        <v>4</v>
      </c>
      <c r="AL91" s="5">
        <f>MAX(ROUND(8*(AY91/L91), 0),1)</f>
        <v>8</v>
      </c>
      <c r="AM91" s="5">
        <f>MAX(ROUND(14*(AY91/L91), 0),1)</f>
        <v>14</v>
      </c>
      <c r="AN91" s="4"/>
      <c r="AO91" s="5">
        <f>MAX(ROUND(2*(AY91/L91), 0),1)</f>
        <v>2</v>
      </c>
      <c r="AP91" s="5">
        <f>MAX(ROUND(4*(AY91/L91), 0),1)</f>
        <v>4</v>
      </c>
      <c r="AQ91" s="5">
        <f>MAX(ROUND(2*(AY91/L91), 0),1)</f>
        <v>2</v>
      </c>
      <c r="AR91" s="5">
        <f>MAX(ROUND(12*(AY91/L91), 0),1)</f>
        <v>12</v>
      </c>
      <c r="AS91" s="5">
        <f>MAX(ROUND(14*(AY91/L91), 0),1)</f>
        <v>14</v>
      </c>
      <c r="AT91" s="5">
        <f>MAX(ROUND(5*(AY91/L91), 0),1)</f>
        <v>5</v>
      </c>
      <c r="AU91" s="4"/>
      <c r="AV91" s="4"/>
      <c r="AW91" s="4"/>
      <c r="AX91" s="4"/>
      <c r="AY91" s="2">
        <v>75</v>
      </c>
      <c r="AZ91" s="10">
        <f t="shared" si="1"/>
        <v>67.5</v>
      </c>
      <c r="BA91" s="10">
        <v>135</v>
      </c>
      <c r="BB91" s="6"/>
    </row>
    <row r="92" spans="1:54" ht="60" customHeight="1">
      <c r="A92" s="2" t="s">
        <v>1</v>
      </c>
      <c r="B92" s="2" t="s">
        <v>16</v>
      </c>
      <c r="C92" s="2" t="s">
        <v>17</v>
      </c>
      <c r="D92" s="2"/>
      <c r="E92" s="2" t="s">
        <v>130</v>
      </c>
      <c r="F92" s="2" t="s">
        <v>129</v>
      </c>
      <c r="G92" s="2">
        <v>8</v>
      </c>
      <c r="H92" s="2" t="s">
        <v>35</v>
      </c>
      <c r="I92" s="2" t="s">
        <v>36</v>
      </c>
      <c r="J92" s="2" t="s">
        <v>516</v>
      </c>
      <c r="K92" s="2" t="s">
        <v>600</v>
      </c>
      <c r="L92" s="3">
        <v>30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5">
        <f>MAX(ROUND(1*(AY92/L92), 0),1)</f>
        <v>1</v>
      </c>
      <c r="AK92" s="5">
        <f>MAX(ROUND(4*(AY92/L92), 0),1)</f>
        <v>4</v>
      </c>
      <c r="AL92" s="4"/>
      <c r="AM92" s="5">
        <f>MAX(ROUND(2*(AY92/L92), 0),1)</f>
        <v>2</v>
      </c>
      <c r="AN92" s="4"/>
      <c r="AO92" s="4"/>
      <c r="AP92" s="4"/>
      <c r="AQ92" s="4"/>
      <c r="AR92" s="5">
        <f>MAX(ROUND(7*(AY92/L92), 0),1)</f>
        <v>7</v>
      </c>
      <c r="AS92" s="5">
        <f>MAX(ROUND(10*(AY92/L92), 0),1)</f>
        <v>10</v>
      </c>
      <c r="AT92" s="5">
        <f>MAX(ROUND(6*(AY92/L92), 0),1)</f>
        <v>6</v>
      </c>
      <c r="AU92" s="4"/>
      <c r="AV92" s="4"/>
      <c r="AW92" s="4"/>
      <c r="AX92" s="4"/>
      <c r="AY92" s="2">
        <v>30</v>
      </c>
      <c r="AZ92" s="10">
        <f t="shared" si="1"/>
        <v>67.5</v>
      </c>
      <c r="BA92" s="10">
        <v>135</v>
      </c>
      <c r="BB92" s="6"/>
    </row>
    <row r="93" spans="1:54" ht="60" customHeight="1">
      <c r="A93" s="2" t="s">
        <v>1</v>
      </c>
      <c r="B93" s="2" t="s">
        <v>16</v>
      </c>
      <c r="C93" s="2" t="s">
        <v>17</v>
      </c>
      <c r="D93" s="2"/>
      <c r="E93" s="2" t="s">
        <v>132</v>
      </c>
      <c r="F93" s="2" t="s">
        <v>133</v>
      </c>
      <c r="G93" s="2">
        <v>4</v>
      </c>
      <c r="H93" s="2" t="s">
        <v>35</v>
      </c>
      <c r="I93" s="2" t="s">
        <v>36</v>
      </c>
      <c r="J93" s="2" t="s">
        <v>522</v>
      </c>
      <c r="K93" s="2" t="s">
        <v>601</v>
      </c>
      <c r="L93" s="3">
        <v>100</v>
      </c>
      <c r="M93" s="4"/>
      <c r="N93" s="4"/>
      <c r="O93" s="5">
        <f>MAX(ROUND(15*(AY93/L93), 0),1)</f>
        <v>15</v>
      </c>
      <c r="P93" s="5">
        <f>MAX(ROUND(22*(AY93/L93), 0),1)</f>
        <v>22</v>
      </c>
      <c r="Q93" s="5">
        <f>MAX(ROUND(25*(AY93/L93), 0),1)</f>
        <v>25</v>
      </c>
      <c r="R93" s="5">
        <f>MAX(ROUND(18*(AY93/L93), 0),1)</f>
        <v>18</v>
      </c>
      <c r="S93" s="4"/>
      <c r="T93" s="5">
        <f>MAX(ROUND(20*(AY93/L93), 0),1)</f>
        <v>20</v>
      </c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2">
        <v>100</v>
      </c>
      <c r="AZ93" s="10">
        <f t="shared" si="1"/>
        <v>22.5</v>
      </c>
      <c r="BA93" s="10">
        <v>45</v>
      </c>
      <c r="BB93" s="6"/>
    </row>
    <row r="94" spans="1:54" ht="60" customHeight="1">
      <c r="A94" s="2" t="s">
        <v>1</v>
      </c>
      <c r="B94" s="2" t="s">
        <v>16</v>
      </c>
      <c r="C94" s="2" t="s">
        <v>17</v>
      </c>
      <c r="D94" s="2"/>
      <c r="E94" s="2" t="s">
        <v>132</v>
      </c>
      <c r="F94" s="2" t="s">
        <v>134</v>
      </c>
      <c r="G94" s="2">
        <v>6</v>
      </c>
      <c r="H94" s="2" t="s">
        <v>35</v>
      </c>
      <c r="I94" s="2" t="s">
        <v>36</v>
      </c>
      <c r="J94" s="2" t="s">
        <v>522</v>
      </c>
      <c r="K94" s="2" t="s">
        <v>602</v>
      </c>
      <c r="L94" s="3">
        <v>147</v>
      </c>
      <c r="M94" s="4"/>
      <c r="N94" s="4"/>
      <c r="O94" s="5">
        <f>MAX(ROUND(24*(AY94/L94), 0),1)</f>
        <v>24</v>
      </c>
      <c r="P94" s="5">
        <f>MAX(ROUND(39*(AY94/L94), 0),1)</f>
        <v>39</v>
      </c>
      <c r="Q94" s="5">
        <f>MAX(ROUND(39*(AY94/L94), 0),1)</f>
        <v>39</v>
      </c>
      <c r="R94" s="5">
        <f>MAX(ROUND(24*(AY94/L94), 0),1)</f>
        <v>24</v>
      </c>
      <c r="S94" s="4"/>
      <c r="T94" s="5">
        <f>MAX(ROUND(21*(AY94/L94), 0),1)</f>
        <v>21</v>
      </c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2">
        <v>147</v>
      </c>
      <c r="AZ94" s="10">
        <f t="shared" si="1"/>
        <v>22.5</v>
      </c>
      <c r="BA94" s="10">
        <v>45</v>
      </c>
      <c r="BB94" s="6"/>
    </row>
    <row r="95" spans="1:54" ht="60" customHeight="1">
      <c r="A95" s="2" t="s">
        <v>1</v>
      </c>
      <c r="B95" s="2" t="s">
        <v>2</v>
      </c>
      <c r="C95" s="2" t="s">
        <v>17</v>
      </c>
      <c r="D95" s="2"/>
      <c r="E95" s="2" t="s">
        <v>135</v>
      </c>
      <c r="F95" s="2" t="s">
        <v>50</v>
      </c>
      <c r="G95" s="2">
        <v>8</v>
      </c>
      <c r="H95" s="2" t="s">
        <v>35</v>
      </c>
      <c r="I95" s="2" t="s">
        <v>36</v>
      </c>
      <c r="J95" s="2" t="s">
        <v>530</v>
      </c>
      <c r="K95" s="2" t="s">
        <v>603</v>
      </c>
      <c r="L95" s="3">
        <v>77</v>
      </c>
      <c r="M95" s="4"/>
      <c r="N95" s="5">
        <f>MAX(ROUND(16*(AY95/L95), 0),1)</f>
        <v>16</v>
      </c>
      <c r="O95" s="5">
        <f>MAX(ROUND(26*(AY95/L95), 0),1)</f>
        <v>26</v>
      </c>
      <c r="P95" s="5">
        <f>MAX(ROUND(18*(AY95/L95), 0),1)</f>
        <v>18</v>
      </c>
      <c r="Q95" s="5">
        <f>MAX(ROUND(8*(AY95/L95), 0),1)</f>
        <v>8</v>
      </c>
      <c r="R95" s="5">
        <f>MAX(ROUND(9*(AY95/L95), 0),1)</f>
        <v>9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2">
        <v>77</v>
      </c>
      <c r="AZ95" s="10">
        <f t="shared" si="1"/>
        <v>24</v>
      </c>
      <c r="BA95" s="10">
        <v>48</v>
      </c>
      <c r="BB95" s="6"/>
    </row>
    <row r="96" spans="1:54" ht="60" customHeight="1">
      <c r="A96" s="2" t="s">
        <v>1</v>
      </c>
      <c r="B96" s="2" t="s">
        <v>16</v>
      </c>
      <c r="C96" s="2" t="s">
        <v>17</v>
      </c>
      <c r="D96" s="2"/>
      <c r="E96" s="2" t="s">
        <v>136</v>
      </c>
      <c r="F96" s="2" t="s">
        <v>137</v>
      </c>
      <c r="G96" s="2">
        <v>5</v>
      </c>
      <c r="H96" s="2" t="s">
        <v>35</v>
      </c>
      <c r="I96" s="2" t="s">
        <v>36</v>
      </c>
      <c r="J96" s="2" t="s">
        <v>537</v>
      </c>
      <c r="K96" s="2" t="s">
        <v>604</v>
      </c>
      <c r="L96" s="3">
        <v>144</v>
      </c>
      <c r="M96" s="4"/>
      <c r="N96" s="4"/>
      <c r="O96" s="5">
        <f>MAX(ROUND(22*(AY96/L96), 0),1)</f>
        <v>22</v>
      </c>
      <c r="P96" s="5">
        <f>MAX(ROUND(38*(AY96/L96), 0),1)</f>
        <v>38</v>
      </c>
      <c r="Q96" s="5">
        <f>MAX(ROUND(38*(AY96/L96), 0),1)</f>
        <v>38</v>
      </c>
      <c r="R96" s="5">
        <f>MAX(ROUND(25*(AY96/L96), 0),1)</f>
        <v>25</v>
      </c>
      <c r="S96" s="4"/>
      <c r="T96" s="5">
        <f>MAX(ROUND(21*(AY96/L96), 0),1)</f>
        <v>21</v>
      </c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2">
        <v>144</v>
      </c>
      <c r="AZ96" s="10">
        <f t="shared" si="1"/>
        <v>26</v>
      </c>
      <c r="BA96" s="10">
        <v>52</v>
      </c>
      <c r="BB96" s="6"/>
    </row>
    <row r="97" spans="1:54" ht="60" customHeight="1">
      <c r="A97" s="2" t="s">
        <v>1</v>
      </c>
      <c r="B97" s="2" t="s">
        <v>16</v>
      </c>
      <c r="C97" s="2" t="s">
        <v>17</v>
      </c>
      <c r="D97" s="2"/>
      <c r="E97" s="2" t="s">
        <v>136</v>
      </c>
      <c r="F97" s="2" t="s">
        <v>50</v>
      </c>
      <c r="G97" s="2">
        <v>8</v>
      </c>
      <c r="H97" s="2" t="s">
        <v>35</v>
      </c>
      <c r="I97" s="2" t="s">
        <v>36</v>
      </c>
      <c r="J97" s="2" t="s">
        <v>537</v>
      </c>
      <c r="K97" s="2" t="s">
        <v>605</v>
      </c>
      <c r="L97" s="3">
        <v>60</v>
      </c>
      <c r="M97" s="4"/>
      <c r="N97" s="4"/>
      <c r="O97" s="5">
        <f>MAX(ROUND(9*(AY97/L97), 0),1)</f>
        <v>9</v>
      </c>
      <c r="P97" s="5">
        <f>MAX(ROUND(7*(AY97/L97), 0),1)</f>
        <v>7</v>
      </c>
      <c r="Q97" s="5">
        <f>MAX(ROUND(11*(AY97/L97), 0),1)</f>
        <v>11</v>
      </c>
      <c r="R97" s="5">
        <f>MAX(ROUND(13*(AY97/L97), 0),1)</f>
        <v>13</v>
      </c>
      <c r="S97" s="4"/>
      <c r="T97" s="5">
        <f>MAX(ROUND(20*(AY97/L97), 0),1)</f>
        <v>20</v>
      </c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2">
        <v>60</v>
      </c>
      <c r="AZ97" s="10">
        <f t="shared" si="1"/>
        <v>26</v>
      </c>
      <c r="BA97" s="10">
        <v>52</v>
      </c>
      <c r="BB97" s="6"/>
    </row>
    <row r="98" spans="1:54" ht="60" customHeight="1">
      <c r="A98" s="2" t="s">
        <v>1</v>
      </c>
      <c r="B98" s="2" t="s">
        <v>2</v>
      </c>
      <c r="C98" s="2" t="s">
        <v>17</v>
      </c>
      <c r="D98" s="2"/>
      <c r="E98" s="2" t="s">
        <v>138</v>
      </c>
      <c r="F98" s="2" t="s">
        <v>50</v>
      </c>
      <c r="G98" s="2">
        <v>8</v>
      </c>
      <c r="H98" s="2" t="s">
        <v>35</v>
      </c>
      <c r="I98" s="2" t="s">
        <v>36</v>
      </c>
      <c r="J98" s="2" t="s">
        <v>530</v>
      </c>
      <c r="K98" s="2" t="s">
        <v>606</v>
      </c>
      <c r="L98" s="3">
        <v>96</v>
      </c>
      <c r="M98" s="4"/>
      <c r="N98" s="5">
        <f>MAX(ROUND(16*(AY98/L98), 0),1)</f>
        <v>16</v>
      </c>
      <c r="O98" s="5">
        <f>MAX(ROUND(29*(AY98/L98), 0),1)</f>
        <v>29</v>
      </c>
      <c r="P98" s="5">
        <f>MAX(ROUND(24*(AY98/L98), 0),1)</f>
        <v>24</v>
      </c>
      <c r="Q98" s="5">
        <f>MAX(ROUND(18*(AY98/L98), 0),1)</f>
        <v>18</v>
      </c>
      <c r="R98" s="5">
        <f>MAX(ROUND(9*(AY98/L98), 0),1)</f>
        <v>9</v>
      </c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2">
        <v>96</v>
      </c>
      <c r="AZ98" s="10">
        <f t="shared" si="1"/>
        <v>18.5</v>
      </c>
      <c r="BA98" s="10">
        <v>37</v>
      </c>
      <c r="BB98" s="6"/>
    </row>
    <row r="99" spans="1:54" ht="60" customHeight="1">
      <c r="A99" s="2" t="s">
        <v>1</v>
      </c>
      <c r="B99" s="2" t="s">
        <v>2</v>
      </c>
      <c r="C99" s="2" t="s">
        <v>17</v>
      </c>
      <c r="D99" s="2"/>
      <c r="E99" s="2" t="s">
        <v>139</v>
      </c>
      <c r="F99" s="2" t="s">
        <v>140</v>
      </c>
      <c r="G99" s="2">
        <v>4</v>
      </c>
      <c r="H99" s="2" t="s">
        <v>35</v>
      </c>
      <c r="I99" s="2" t="s">
        <v>36</v>
      </c>
      <c r="J99" s="2" t="s">
        <v>524</v>
      </c>
      <c r="K99" s="2" t="s">
        <v>607</v>
      </c>
      <c r="L99" s="3">
        <v>118</v>
      </c>
      <c r="M99" s="4"/>
      <c r="N99" s="5">
        <f>MAX(ROUND(18*(AY99/L99), 0),1)</f>
        <v>18</v>
      </c>
      <c r="O99" s="5">
        <f>MAX(ROUND(36*(AY99/L99), 0),1)</f>
        <v>36</v>
      </c>
      <c r="P99" s="5">
        <f>MAX(ROUND(34*(AY99/L99), 0),1)</f>
        <v>34</v>
      </c>
      <c r="Q99" s="5">
        <f>MAX(ROUND(18*(AY99/L99), 0),1)</f>
        <v>18</v>
      </c>
      <c r="R99" s="5">
        <f>MAX(ROUND(12*(AY99/L99), 0),1)</f>
        <v>12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2">
        <v>118</v>
      </c>
      <c r="AZ99" s="10">
        <f t="shared" si="1"/>
        <v>27.5</v>
      </c>
      <c r="BA99" s="10">
        <v>55</v>
      </c>
      <c r="BB99" s="6"/>
    </row>
    <row r="100" spans="1:54" ht="60" customHeight="1">
      <c r="A100" s="2" t="s">
        <v>1</v>
      </c>
      <c r="B100" s="2" t="s">
        <v>7</v>
      </c>
      <c r="C100" s="2" t="s">
        <v>8</v>
      </c>
      <c r="D100" s="2"/>
      <c r="E100" s="2" t="s">
        <v>141</v>
      </c>
      <c r="F100" s="2" t="s">
        <v>142</v>
      </c>
      <c r="G100" s="2">
        <v>16</v>
      </c>
      <c r="H100" s="2" t="s">
        <v>6</v>
      </c>
      <c r="I100" s="2" t="s">
        <v>11</v>
      </c>
      <c r="J100" s="2" t="s">
        <v>495</v>
      </c>
      <c r="K100" s="2" t="s">
        <v>608</v>
      </c>
      <c r="L100" s="3">
        <v>1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5">
        <f>MAX(ROUND(1*(AY100/L100), 0),1)</f>
        <v>1</v>
      </c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2">
        <v>1</v>
      </c>
      <c r="AZ100" s="10">
        <f t="shared" si="1"/>
        <v>105</v>
      </c>
      <c r="BA100" s="10">
        <v>210</v>
      </c>
      <c r="BB100" s="6"/>
    </row>
    <row r="101" spans="1:54" ht="60" customHeight="1">
      <c r="A101" s="2" t="s">
        <v>1</v>
      </c>
      <c r="B101" s="2" t="s">
        <v>7</v>
      </c>
      <c r="C101" s="2" t="s">
        <v>143</v>
      </c>
      <c r="D101" s="2"/>
      <c r="E101" s="2" t="s">
        <v>144</v>
      </c>
      <c r="F101" s="2" t="s">
        <v>145</v>
      </c>
      <c r="G101" s="2">
        <v>3</v>
      </c>
      <c r="H101" s="2" t="s">
        <v>6</v>
      </c>
      <c r="I101" s="2" t="s">
        <v>6</v>
      </c>
      <c r="J101" s="2" t="s">
        <v>497</v>
      </c>
      <c r="K101" s="2" t="s">
        <v>609</v>
      </c>
      <c r="L101" s="3">
        <v>1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5">
        <f>MAX(ROUND(1*(AY101/L101), 0),1)</f>
        <v>1</v>
      </c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2">
        <v>1</v>
      </c>
      <c r="AZ101" s="10">
        <f t="shared" si="1"/>
        <v>55</v>
      </c>
      <c r="BA101" s="10">
        <v>110</v>
      </c>
      <c r="BB101" s="6"/>
    </row>
    <row r="102" spans="1:54" ht="60" customHeight="1">
      <c r="A102" s="2" t="s">
        <v>1</v>
      </c>
      <c r="B102" s="2" t="s">
        <v>2</v>
      </c>
      <c r="C102" s="2" t="s">
        <v>143</v>
      </c>
      <c r="D102" s="2"/>
      <c r="E102" s="2" t="s">
        <v>146</v>
      </c>
      <c r="F102" s="2" t="s">
        <v>147</v>
      </c>
      <c r="G102" s="2">
        <v>13</v>
      </c>
      <c r="H102" s="2" t="s">
        <v>6</v>
      </c>
      <c r="I102" s="2" t="s">
        <v>6</v>
      </c>
      <c r="J102" s="2" t="s">
        <v>495</v>
      </c>
      <c r="K102" s="2" t="s">
        <v>610</v>
      </c>
      <c r="L102" s="3">
        <v>1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5">
        <f>MAX(ROUND(1*(AY102/L102), 0),1)</f>
        <v>1</v>
      </c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2">
        <v>1</v>
      </c>
      <c r="AZ102" s="10">
        <f t="shared" si="1"/>
        <v>50</v>
      </c>
      <c r="BA102" s="10">
        <v>100</v>
      </c>
      <c r="BB102" s="6"/>
    </row>
    <row r="103" spans="1:54" ht="60" customHeight="1">
      <c r="A103" s="2" t="s">
        <v>1</v>
      </c>
      <c r="B103" s="2" t="s">
        <v>7</v>
      </c>
      <c r="C103" s="2" t="s">
        <v>143</v>
      </c>
      <c r="D103" s="2"/>
      <c r="E103" s="2" t="s">
        <v>148</v>
      </c>
      <c r="F103" s="2" t="s">
        <v>145</v>
      </c>
      <c r="G103" s="2">
        <v>31</v>
      </c>
      <c r="H103" s="2" t="s">
        <v>6</v>
      </c>
      <c r="I103" s="2" t="s">
        <v>6</v>
      </c>
      <c r="J103" s="2" t="s">
        <v>495</v>
      </c>
      <c r="K103" s="2" t="s">
        <v>611</v>
      </c>
      <c r="L103" s="3">
        <v>1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5">
        <f>MAX(ROUND(1*(AY103/L103), 0),1)</f>
        <v>1</v>
      </c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2">
        <v>1</v>
      </c>
      <c r="AZ103" s="10">
        <f t="shared" si="1"/>
        <v>50</v>
      </c>
      <c r="BA103" s="10">
        <v>100</v>
      </c>
      <c r="BB103" s="6"/>
    </row>
    <row r="104" spans="1:54" ht="60" customHeight="1">
      <c r="A104" s="2" t="s">
        <v>1</v>
      </c>
      <c r="B104" s="2" t="s">
        <v>2</v>
      </c>
      <c r="C104" s="2" t="s">
        <v>17</v>
      </c>
      <c r="D104" s="2"/>
      <c r="E104" s="2" t="s">
        <v>149</v>
      </c>
      <c r="F104" s="2" t="s">
        <v>150</v>
      </c>
      <c r="G104" s="2">
        <v>3</v>
      </c>
      <c r="H104" s="2" t="s">
        <v>35</v>
      </c>
      <c r="I104" s="2" t="s">
        <v>36</v>
      </c>
      <c r="J104" s="2" t="s">
        <v>516</v>
      </c>
      <c r="K104" s="2" t="s">
        <v>612</v>
      </c>
      <c r="L104" s="3">
        <v>120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5">
        <f>MAX(ROUND(7*(AY104/L104), 0),1)</f>
        <v>7</v>
      </c>
      <c r="AD104" s="5">
        <f>MAX(ROUND(10*(AY104/L104), 0),1)</f>
        <v>10</v>
      </c>
      <c r="AE104" s="5">
        <f>MAX(ROUND(17*(AY104/L104), 0),1)</f>
        <v>17</v>
      </c>
      <c r="AF104" s="5">
        <f>MAX(ROUND(22*(AY104/L104), 0),1)</f>
        <v>22</v>
      </c>
      <c r="AG104" s="5">
        <f>MAX(ROUND(13*(AY104/L104), 0),1)</f>
        <v>13</v>
      </c>
      <c r="AH104" s="5">
        <f>MAX(ROUND(22*(AY104/L104), 0),1)</f>
        <v>22</v>
      </c>
      <c r="AI104" s="5">
        <f>MAX(ROUND(16*(AY104/L104), 0),1)</f>
        <v>16</v>
      </c>
      <c r="AJ104" s="5">
        <f>MAX(ROUND(5*(AY104/L104), 0),1)</f>
        <v>5</v>
      </c>
      <c r="AK104" s="5">
        <f>MAX(ROUND(2*(AY104/L104), 0),1)</f>
        <v>2</v>
      </c>
      <c r="AL104" s="5">
        <f>MAX(ROUND(6*(AY104/L104), 0),1)</f>
        <v>6</v>
      </c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2">
        <v>120</v>
      </c>
      <c r="AZ104" s="10">
        <f t="shared" si="1"/>
        <v>82.5</v>
      </c>
      <c r="BA104" s="10">
        <v>165</v>
      </c>
      <c r="BB104" s="6"/>
    </row>
    <row r="105" spans="1:54" ht="60" customHeight="1">
      <c r="A105" s="2" t="s">
        <v>1</v>
      </c>
      <c r="B105" s="2" t="s">
        <v>16</v>
      </c>
      <c r="C105" s="2" t="s">
        <v>17</v>
      </c>
      <c r="D105" s="2"/>
      <c r="E105" s="2" t="s">
        <v>151</v>
      </c>
      <c r="F105" s="2" t="s">
        <v>152</v>
      </c>
      <c r="G105" s="2">
        <v>3</v>
      </c>
      <c r="H105" s="2" t="s">
        <v>35</v>
      </c>
      <c r="I105" s="2" t="s">
        <v>36</v>
      </c>
      <c r="J105" s="2" t="s">
        <v>516</v>
      </c>
      <c r="K105" s="2" t="s">
        <v>613</v>
      </c>
      <c r="L105" s="3">
        <v>71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5">
        <f>MAX(ROUND(5*(AY105/L105), 0),1)</f>
        <v>5</v>
      </c>
      <c r="AL105" s="5">
        <f>MAX(ROUND(19*(AY105/L105), 0),1)</f>
        <v>19</v>
      </c>
      <c r="AM105" s="5">
        <f>MAX(ROUND(5*(AY105/L105), 0),1)</f>
        <v>5</v>
      </c>
      <c r="AN105" s="5">
        <f>MAX(ROUND(9*(AY105/L105), 0),1)</f>
        <v>9</v>
      </c>
      <c r="AO105" s="5">
        <f>MAX(ROUND(8*(AY105/L105), 0),1)</f>
        <v>8</v>
      </c>
      <c r="AP105" s="5">
        <f>MAX(ROUND(12*(AY105/L105), 0),1)</f>
        <v>12</v>
      </c>
      <c r="AQ105" s="4"/>
      <c r="AR105" s="5">
        <f>MAX(ROUND(2*(AY105/L105), 0),1)</f>
        <v>2</v>
      </c>
      <c r="AS105" s="5">
        <f>MAX(ROUND(6*(AY105/L105), 0),1)</f>
        <v>6</v>
      </c>
      <c r="AT105" s="5">
        <f>MAX(ROUND(5*(AY105/L105), 0),1)</f>
        <v>5</v>
      </c>
      <c r="AU105" s="4"/>
      <c r="AV105" s="4"/>
      <c r="AW105" s="4"/>
      <c r="AX105" s="4"/>
      <c r="AY105" s="2">
        <v>71</v>
      </c>
      <c r="AZ105" s="10">
        <f t="shared" si="1"/>
        <v>82.5</v>
      </c>
      <c r="BA105" s="10">
        <v>165</v>
      </c>
      <c r="BB105" s="6"/>
    </row>
    <row r="106" spans="1:54" ht="60" customHeight="1">
      <c r="A106" s="2" t="s">
        <v>1</v>
      </c>
      <c r="B106" s="2" t="s">
        <v>2</v>
      </c>
      <c r="C106" s="2" t="s">
        <v>17</v>
      </c>
      <c r="D106" s="2"/>
      <c r="E106" s="2" t="s">
        <v>153</v>
      </c>
      <c r="F106" s="2" t="s">
        <v>154</v>
      </c>
      <c r="G106" s="2">
        <v>10</v>
      </c>
      <c r="H106" s="2" t="s">
        <v>35</v>
      </c>
      <c r="I106" s="2" t="s">
        <v>36</v>
      </c>
      <c r="J106" s="2" t="s">
        <v>516</v>
      </c>
      <c r="K106" s="2" t="s">
        <v>614</v>
      </c>
      <c r="L106" s="3">
        <v>28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5">
        <f>MAX(ROUND(4*(AY106/L106), 0),1)</f>
        <v>4</v>
      </c>
      <c r="AD106" s="5">
        <f>MAX(ROUND(18*(AY106/L106), 0),1)</f>
        <v>18</v>
      </c>
      <c r="AE106" s="5">
        <f>MAX(ROUND(6*(AY106/L106), 0),1)</f>
        <v>6</v>
      </c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2">
        <v>28</v>
      </c>
      <c r="AZ106" s="10">
        <f t="shared" si="1"/>
        <v>72.5</v>
      </c>
      <c r="BA106" s="10">
        <v>145</v>
      </c>
      <c r="BB106" s="6"/>
    </row>
    <row r="107" spans="1:54" ht="60" customHeight="1">
      <c r="A107" s="2" t="s">
        <v>1</v>
      </c>
      <c r="B107" s="2" t="s">
        <v>2</v>
      </c>
      <c r="C107" s="2" t="s">
        <v>17</v>
      </c>
      <c r="D107" s="2"/>
      <c r="E107" s="2" t="s">
        <v>153</v>
      </c>
      <c r="F107" s="2" t="s">
        <v>155</v>
      </c>
      <c r="G107" s="2">
        <v>4</v>
      </c>
      <c r="H107" s="2" t="s">
        <v>35</v>
      </c>
      <c r="I107" s="2" t="s">
        <v>36</v>
      </c>
      <c r="J107" s="2" t="s">
        <v>516</v>
      </c>
      <c r="K107" s="2" t="s">
        <v>615</v>
      </c>
      <c r="L107" s="3">
        <v>47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5">
        <f>MAX(ROUND(8*(AY107/L107), 0),1)</f>
        <v>8</v>
      </c>
      <c r="AD107" s="5">
        <f>MAX(ROUND(8*(AY107/L107), 0),1)</f>
        <v>8</v>
      </c>
      <c r="AE107" s="5">
        <f>MAX(ROUND(8*(AY107/L107), 0),1)</f>
        <v>8</v>
      </c>
      <c r="AF107" s="5">
        <f>MAX(ROUND(13*(AY107/L107), 0),1)</f>
        <v>13</v>
      </c>
      <c r="AG107" s="5">
        <f>MAX(ROUND(2*(AY107/L107), 0),1)</f>
        <v>2</v>
      </c>
      <c r="AH107" s="5">
        <f>MAX(ROUND(8*(AY107/L107), 0),1)</f>
        <v>8</v>
      </c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2">
        <v>47</v>
      </c>
      <c r="AZ107" s="10">
        <f t="shared" si="1"/>
        <v>72.5</v>
      </c>
      <c r="BA107" s="10">
        <v>145</v>
      </c>
      <c r="BB107" s="6"/>
    </row>
    <row r="108" spans="1:54" ht="60" customHeight="1">
      <c r="A108" s="2" t="s">
        <v>1</v>
      </c>
      <c r="B108" s="2" t="s">
        <v>16</v>
      </c>
      <c r="C108" s="2" t="s">
        <v>17</v>
      </c>
      <c r="D108" s="2"/>
      <c r="E108" s="2" t="s">
        <v>156</v>
      </c>
      <c r="F108" s="2" t="s">
        <v>157</v>
      </c>
      <c r="G108" s="2">
        <v>4</v>
      </c>
      <c r="H108" s="2" t="s">
        <v>35</v>
      </c>
      <c r="I108" s="2" t="s">
        <v>36</v>
      </c>
      <c r="J108" s="2" t="s">
        <v>516</v>
      </c>
      <c r="K108" s="2" t="s">
        <v>616</v>
      </c>
      <c r="L108" s="3">
        <v>26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5">
        <f>MAX(ROUND(4*(AY108/L108), 0),1)</f>
        <v>4</v>
      </c>
      <c r="AM108" s="5">
        <f>MAX(ROUND(10*(AY108/L108), 0),1)</f>
        <v>10</v>
      </c>
      <c r="AN108" s="4"/>
      <c r="AO108" s="4"/>
      <c r="AP108" s="5">
        <f>MAX(ROUND(2*(AY108/L108), 0),1)</f>
        <v>2</v>
      </c>
      <c r="AQ108" s="4"/>
      <c r="AR108" s="4"/>
      <c r="AS108" s="4"/>
      <c r="AT108" s="5">
        <f>MAX(ROUND(10*(AY108/L108), 0),1)</f>
        <v>10</v>
      </c>
      <c r="AU108" s="4"/>
      <c r="AV108" s="4"/>
      <c r="AW108" s="4"/>
      <c r="AX108" s="4"/>
      <c r="AY108" s="2">
        <v>26</v>
      </c>
      <c r="AZ108" s="10">
        <f t="shared" si="1"/>
        <v>72.5</v>
      </c>
      <c r="BA108" s="10">
        <v>145</v>
      </c>
      <c r="BB108" s="6"/>
    </row>
    <row r="109" spans="1:54" ht="60" customHeight="1">
      <c r="A109" s="2" t="s">
        <v>1</v>
      </c>
      <c r="B109" s="2" t="s">
        <v>16</v>
      </c>
      <c r="C109" s="2" t="s">
        <v>17</v>
      </c>
      <c r="D109" s="2"/>
      <c r="E109" s="2" t="s">
        <v>156</v>
      </c>
      <c r="F109" s="2" t="s">
        <v>158</v>
      </c>
      <c r="G109" s="2">
        <v>8</v>
      </c>
      <c r="H109" s="2" t="s">
        <v>35</v>
      </c>
      <c r="I109" s="2" t="s">
        <v>36</v>
      </c>
      <c r="J109" s="2" t="s">
        <v>516</v>
      </c>
      <c r="K109" s="2" t="s">
        <v>617</v>
      </c>
      <c r="L109" s="3">
        <v>23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5">
        <f>MAX(ROUND(1*(AY109/L109), 0),1)</f>
        <v>1</v>
      </c>
      <c r="AK109" s="5">
        <f>MAX(ROUND(1*(AY109/L109), 0),1)</f>
        <v>1</v>
      </c>
      <c r="AL109" s="5">
        <f>MAX(ROUND(1*(AY109/L109), 0),1)</f>
        <v>1</v>
      </c>
      <c r="AM109" s="4"/>
      <c r="AN109" s="4"/>
      <c r="AO109" s="4"/>
      <c r="AP109" s="5">
        <f>MAX(ROUND(1*(AY109/L109), 0),1)</f>
        <v>1</v>
      </c>
      <c r="AQ109" s="4"/>
      <c r="AR109" s="5">
        <f>MAX(ROUND(7*(AY109/L109), 0),1)</f>
        <v>7</v>
      </c>
      <c r="AS109" s="5">
        <f>MAX(ROUND(8*(AY109/L109), 0),1)</f>
        <v>8</v>
      </c>
      <c r="AT109" s="5">
        <f>MAX(ROUND(4*(AY109/L109), 0),1)</f>
        <v>4</v>
      </c>
      <c r="AU109" s="4"/>
      <c r="AV109" s="4"/>
      <c r="AW109" s="4"/>
      <c r="AX109" s="4"/>
      <c r="AY109" s="2">
        <v>23</v>
      </c>
      <c r="AZ109" s="10">
        <f t="shared" si="1"/>
        <v>72.5</v>
      </c>
      <c r="BA109" s="10">
        <v>145</v>
      </c>
      <c r="BB109" s="6"/>
    </row>
    <row r="110" spans="1:54" ht="60" customHeight="1">
      <c r="A110" s="2" t="s">
        <v>1</v>
      </c>
      <c r="B110" s="2" t="s">
        <v>2</v>
      </c>
      <c r="C110" s="2" t="s">
        <v>17</v>
      </c>
      <c r="D110" s="2"/>
      <c r="E110" s="2" t="s">
        <v>159</v>
      </c>
      <c r="F110" s="2" t="s">
        <v>115</v>
      </c>
      <c r="G110" s="2">
        <v>3</v>
      </c>
      <c r="H110" s="2" t="s">
        <v>35</v>
      </c>
      <c r="I110" s="2" t="s">
        <v>36</v>
      </c>
      <c r="J110" s="2" t="s">
        <v>516</v>
      </c>
      <c r="K110" s="2" t="s">
        <v>618</v>
      </c>
      <c r="L110" s="3">
        <v>1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5">
        <f>MAX(ROUND(1*(AY110/L110), 0),1)</f>
        <v>1</v>
      </c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2">
        <v>1</v>
      </c>
      <c r="AZ110" s="10">
        <f t="shared" si="1"/>
        <v>87.5</v>
      </c>
      <c r="BA110" s="10">
        <v>175</v>
      </c>
      <c r="BB110" s="6"/>
    </row>
    <row r="111" spans="1:54" ht="60" customHeight="1">
      <c r="A111" s="2" t="s">
        <v>1</v>
      </c>
      <c r="B111" s="2" t="s">
        <v>2</v>
      </c>
      <c r="C111" s="2" t="s">
        <v>17</v>
      </c>
      <c r="D111" s="2"/>
      <c r="E111" s="2" t="s">
        <v>160</v>
      </c>
      <c r="F111" s="2" t="s">
        <v>161</v>
      </c>
      <c r="G111" s="2">
        <v>17</v>
      </c>
      <c r="H111" s="2" t="s">
        <v>35</v>
      </c>
      <c r="I111" s="2" t="s">
        <v>41</v>
      </c>
      <c r="J111" s="2" t="s">
        <v>519</v>
      </c>
      <c r="K111" s="2" t="s">
        <v>619</v>
      </c>
      <c r="L111" s="3">
        <v>83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5">
        <f>MAX(ROUND(5*(AY111/L111), 0),1)</f>
        <v>5</v>
      </c>
      <c r="AF111" s="5">
        <f>MAX(ROUND(14*(AY111/L111), 0),1)</f>
        <v>14</v>
      </c>
      <c r="AG111" s="5">
        <f>MAX(ROUND(12*(AY111/L111), 0),1)</f>
        <v>12</v>
      </c>
      <c r="AH111" s="5">
        <f>MAX(ROUND(10*(AY111/L111), 0),1)</f>
        <v>10</v>
      </c>
      <c r="AI111" s="5">
        <f>MAX(ROUND(15*(AY111/L111), 0),1)</f>
        <v>15</v>
      </c>
      <c r="AJ111" s="5">
        <f>MAX(ROUND(19*(AY111/L111), 0),1)</f>
        <v>19</v>
      </c>
      <c r="AK111" s="5">
        <f>MAX(ROUND(3*(AY111/L111), 0),1)</f>
        <v>3</v>
      </c>
      <c r="AL111" s="5">
        <f>MAX(ROUND(5*(AY111/L111), 0),1)</f>
        <v>5</v>
      </c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2">
        <v>83</v>
      </c>
      <c r="AZ111" s="10">
        <f t="shared" si="1"/>
        <v>75</v>
      </c>
      <c r="BA111" s="10">
        <v>150</v>
      </c>
      <c r="BB111" s="6"/>
    </row>
    <row r="112" spans="1:54" ht="60" customHeight="1">
      <c r="A112" s="2" t="s">
        <v>1</v>
      </c>
      <c r="B112" s="2" t="s">
        <v>16</v>
      </c>
      <c r="C112" s="2" t="s">
        <v>17</v>
      </c>
      <c r="D112" s="2"/>
      <c r="E112" s="2" t="s">
        <v>162</v>
      </c>
      <c r="F112" s="2" t="s">
        <v>157</v>
      </c>
      <c r="G112" s="2">
        <v>4</v>
      </c>
      <c r="H112" s="2" t="s">
        <v>35</v>
      </c>
      <c r="I112" s="2" t="s">
        <v>41</v>
      </c>
      <c r="J112" s="2" t="s">
        <v>519</v>
      </c>
      <c r="K112" s="2" t="s">
        <v>620</v>
      </c>
      <c r="L112" s="3">
        <v>28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5">
        <f>MAX(ROUND(6*(AY112/L112), 0),1)</f>
        <v>6</v>
      </c>
      <c r="AJ112" s="4"/>
      <c r="AK112" s="4"/>
      <c r="AL112" s="5">
        <f>MAX(ROUND(9*(AY112/L112), 0),1)</f>
        <v>9</v>
      </c>
      <c r="AM112" s="4"/>
      <c r="AN112" s="4"/>
      <c r="AO112" s="4"/>
      <c r="AP112" s="5">
        <f>MAX(ROUND(3*(AY112/L112), 0),1)</f>
        <v>3</v>
      </c>
      <c r="AQ112" s="5">
        <f>MAX(ROUND(1*(AY112/L112), 0),1)</f>
        <v>1</v>
      </c>
      <c r="AR112" s="5">
        <f>MAX(ROUND(3*(AY112/L112), 0),1)</f>
        <v>3</v>
      </c>
      <c r="AS112" s="4"/>
      <c r="AT112" s="5">
        <f>MAX(ROUND(6*(AY112/L112), 0),1)</f>
        <v>6</v>
      </c>
      <c r="AU112" s="4"/>
      <c r="AV112" s="4"/>
      <c r="AW112" s="4"/>
      <c r="AX112" s="4"/>
      <c r="AY112" s="2">
        <v>28</v>
      </c>
      <c r="AZ112" s="10">
        <f t="shared" si="1"/>
        <v>75</v>
      </c>
      <c r="BA112" s="10">
        <v>150</v>
      </c>
      <c r="BB112" s="6"/>
    </row>
    <row r="113" spans="1:54" ht="60" customHeight="1">
      <c r="A113" s="2" t="s">
        <v>1</v>
      </c>
      <c r="B113" s="2" t="s">
        <v>2</v>
      </c>
      <c r="C113" s="2" t="s">
        <v>17</v>
      </c>
      <c r="D113" s="2"/>
      <c r="E113" s="2" t="s">
        <v>49</v>
      </c>
      <c r="F113" s="2" t="s">
        <v>50</v>
      </c>
      <c r="G113" s="2">
        <v>8</v>
      </c>
      <c r="H113" s="2" t="s">
        <v>35</v>
      </c>
      <c r="I113" s="2" t="s">
        <v>36</v>
      </c>
      <c r="J113" s="2" t="s">
        <v>524</v>
      </c>
      <c r="K113" s="2" t="s">
        <v>621</v>
      </c>
      <c r="L113" s="3">
        <v>89</v>
      </c>
      <c r="M113" s="4"/>
      <c r="N113" s="5">
        <f>MAX(ROUND(14*(AY113/L113), 0),1)</f>
        <v>14</v>
      </c>
      <c r="O113" s="5">
        <f>MAX(ROUND(26*(AY113/L113), 0),1)</f>
        <v>26</v>
      </c>
      <c r="P113" s="5">
        <f>MAX(ROUND(21*(AY113/L113), 0),1)</f>
        <v>21</v>
      </c>
      <c r="Q113" s="5">
        <f>MAX(ROUND(14*(AY113/L113), 0),1)</f>
        <v>14</v>
      </c>
      <c r="R113" s="5">
        <f>MAX(ROUND(14*(AY113/L113), 0),1)</f>
        <v>14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2">
        <v>89</v>
      </c>
      <c r="AZ113" s="10">
        <f t="shared" si="1"/>
        <v>32.5</v>
      </c>
      <c r="BA113" s="10">
        <v>65</v>
      </c>
      <c r="BB113" s="6"/>
    </row>
    <row r="114" spans="1:54" ht="60" customHeight="1">
      <c r="A114" s="2" t="s">
        <v>1</v>
      </c>
      <c r="B114" s="2" t="s">
        <v>16</v>
      </c>
      <c r="C114" s="2" t="s">
        <v>17</v>
      </c>
      <c r="D114" s="2"/>
      <c r="E114" s="2" t="s">
        <v>163</v>
      </c>
      <c r="F114" s="2" t="s">
        <v>50</v>
      </c>
      <c r="G114" s="2">
        <v>8</v>
      </c>
      <c r="H114" s="2" t="s">
        <v>35</v>
      </c>
      <c r="I114" s="2" t="s">
        <v>36</v>
      </c>
      <c r="J114" s="2" t="s">
        <v>524</v>
      </c>
      <c r="K114" s="2" t="s">
        <v>622</v>
      </c>
      <c r="L114" s="3">
        <v>53</v>
      </c>
      <c r="M114" s="4"/>
      <c r="N114" s="4"/>
      <c r="O114" s="5">
        <f>MAX(ROUND(2*(AY114/L114), 0),1)</f>
        <v>2</v>
      </c>
      <c r="P114" s="5">
        <f>MAX(ROUND(15*(AY114/L114), 0),1)</f>
        <v>15</v>
      </c>
      <c r="Q114" s="5">
        <f>MAX(ROUND(17*(AY114/L114), 0),1)</f>
        <v>17</v>
      </c>
      <c r="R114" s="5">
        <f>MAX(ROUND(7*(AY114/L114), 0),1)</f>
        <v>7</v>
      </c>
      <c r="S114" s="4"/>
      <c r="T114" s="5">
        <f>MAX(ROUND(12*(AY114/L114), 0),1)</f>
        <v>12</v>
      </c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2">
        <v>53</v>
      </c>
      <c r="AZ114" s="10">
        <f t="shared" si="1"/>
        <v>32.5</v>
      </c>
      <c r="BA114" s="10">
        <v>65</v>
      </c>
      <c r="BB114" s="6"/>
    </row>
    <row r="115" spans="1:54" ht="60" customHeight="1">
      <c r="A115" s="2" t="s">
        <v>1</v>
      </c>
      <c r="B115" s="2" t="s">
        <v>2</v>
      </c>
      <c r="C115" s="2" t="s">
        <v>17</v>
      </c>
      <c r="D115" s="2"/>
      <c r="E115" s="2" t="s">
        <v>164</v>
      </c>
      <c r="F115" s="2" t="s">
        <v>165</v>
      </c>
      <c r="G115" s="2">
        <v>17</v>
      </c>
      <c r="H115" s="2" t="s">
        <v>35</v>
      </c>
      <c r="I115" s="2" t="s">
        <v>36</v>
      </c>
      <c r="J115" s="2" t="s">
        <v>532</v>
      </c>
      <c r="K115" s="2" t="s">
        <v>623</v>
      </c>
      <c r="L115" s="3">
        <v>108</v>
      </c>
      <c r="M115" s="4"/>
      <c r="N115" s="5">
        <f>MAX(ROUND(19*(AY115/L115), 0),1)</f>
        <v>19</v>
      </c>
      <c r="O115" s="5">
        <f>MAX(ROUND(34*(AY115/L115), 0),1)</f>
        <v>34</v>
      </c>
      <c r="P115" s="5">
        <f>MAX(ROUND(31*(AY115/L115), 0),1)</f>
        <v>31</v>
      </c>
      <c r="Q115" s="5">
        <f>MAX(ROUND(12*(AY115/L115), 0),1)</f>
        <v>12</v>
      </c>
      <c r="R115" s="5">
        <f>MAX(ROUND(12*(AY115/L115), 0),1)</f>
        <v>12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2">
        <v>108</v>
      </c>
      <c r="AZ115" s="10">
        <f t="shared" si="1"/>
        <v>19</v>
      </c>
      <c r="BA115" s="10">
        <v>38</v>
      </c>
      <c r="BB115" s="6"/>
    </row>
    <row r="116" spans="1:54" ht="60" customHeight="1">
      <c r="A116" s="2" t="s">
        <v>1</v>
      </c>
      <c r="B116" s="2" t="s">
        <v>16</v>
      </c>
      <c r="C116" s="2" t="s">
        <v>17</v>
      </c>
      <c r="D116" s="2"/>
      <c r="E116" s="2" t="s">
        <v>166</v>
      </c>
      <c r="F116" s="2" t="s">
        <v>133</v>
      </c>
      <c r="G116" s="2">
        <v>4</v>
      </c>
      <c r="H116" s="2" t="s">
        <v>35</v>
      </c>
      <c r="I116" s="2" t="s">
        <v>36</v>
      </c>
      <c r="J116" s="2" t="s">
        <v>532</v>
      </c>
      <c r="K116" s="2" t="s">
        <v>624</v>
      </c>
      <c r="L116" s="3">
        <v>47</v>
      </c>
      <c r="M116" s="4"/>
      <c r="N116" s="4"/>
      <c r="O116" s="5">
        <f>MAX(ROUND(13*(AY116/L116), 0),1)</f>
        <v>13</v>
      </c>
      <c r="P116" s="5">
        <f>MAX(ROUND(9*(AY116/L116), 0),1)</f>
        <v>9</v>
      </c>
      <c r="Q116" s="5">
        <f>MAX(ROUND(13*(AY116/L116), 0),1)</f>
        <v>13</v>
      </c>
      <c r="R116" s="5">
        <f>MAX(ROUND(8*(AY116/L116), 0),1)</f>
        <v>8</v>
      </c>
      <c r="S116" s="4"/>
      <c r="T116" s="5">
        <f>MAX(ROUND(4*(AY116/L116), 0),1)</f>
        <v>4</v>
      </c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2">
        <v>47</v>
      </c>
      <c r="AZ116" s="10">
        <f t="shared" si="1"/>
        <v>19</v>
      </c>
      <c r="BA116" s="10">
        <v>38</v>
      </c>
      <c r="BB116" s="6"/>
    </row>
    <row r="117" spans="1:54" ht="60" customHeight="1">
      <c r="A117" s="2" t="s">
        <v>1</v>
      </c>
      <c r="B117" s="2" t="s">
        <v>16</v>
      </c>
      <c r="C117" s="2" t="s">
        <v>17</v>
      </c>
      <c r="D117" s="2"/>
      <c r="E117" s="2" t="s">
        <v>166</v>
      </c>
      <c r="F117" s="2" t="s">
        <v>134</v>
      </c>
      <c r="G117" s="2">
        <v>6</v>
      </c>
      <c r="H117" s="2" t="s">
        <v>35</v>
      </c>
      <c r="I117" s="2" t="s">
        <v>36</v>
      </c>
      <c r="J117" s="2" t="s">
        <v>532</v>
      </c>
      <c r="K117" s="2" t="s">
        <v>625</v>
      </c>
      <c r="L117" s="3">
        <v>135</v>
      </c>
      <c r="M117" s="4"/>
      <c r="N117" s="4"/>
      <c r="O117" s="5">
        <f>MAX(ROUND(24*(AY117/L117), 0),1)</f>
        <v>24</v>
      </c>
      <c r="P117" s="5">
        <f>MAX(ROUND(33*(AY117/L117), 0),1)</f>
        <v>33</v>
      </c>
      <c r="Q117" s="5">
        <f>MAX(ROUND(36*(AY117/L117), 0),1)</f>
        <v>36</v>
      </c>
      <c r="R117" s="5">
        <f>MAX(ROUND(23*(AY117/L117), 0),1)</f>
        <v>23</v>
      </c>
      <c r="S117" s="4"/>
      <c r="T117" s="5">
        <f>MAX(ROUND(19*(AY117/L117), 0),1)</f>
        <v>19</v>
      </c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2">
        <v>135</v>
      </c>
      <c r="AZ117" s="10">
        <f t="shared" si="1"/>
        <v>19</v>
      </c>
      <c r="BA117" s="10">
        <v>38</v>
      </c>
      <c r="BB117" s="6"/>
    </row>
    <row r="118" spans="1:54" ht="60" customHeight="1">
      <c r="A118" s="2" t="s">
        <v>1</v>
      </c>
      <c r="B118" s="2" t="s">
        <v>16</v>
      </c>
      <c r="C118" s="2" t="s">
        <v>17</v>
      </c>
      <c r="D118" s="2"/>
      <c r="E118" s="2" t="s">
        <v>167</v>
      </c>
      <c r="F118" s="2" t="s">
        <v>50</v>
      </c>
      <c r="G118" s="2">
        <v>8</v>
      </c>
      <c r="H118" s="2" t="s">
        <v>35</v>
      </c>
      <c r="I118" s="2" t="s">
        <v>36</v>
      </c>
      <c r="J118" s="2" t="s">
        <v>626</v>
      </c>
      <c r="K118" s="2" t="s">
        <v>627</v>
      </c>
      <c r="L118" s="3">
        <v>74</v>
      </c>
      <c r="M118" s="4"/>
      <c r="N118" s="4"/>
      <c r="O118" s="5">
        <f>MAX(ROUND(17*(AY118/L118), 0),1)</f>
        <v>17</v>
      </c>
      <c r="P118" s="5">
        <f>MAX(ROUND(26*(AY118/L118), 0),1)</f>
        <v>26</v>
      </c>
      <c r="Q118" s="5">
        <f>MAX(ROUND(14*(AY118/L118), 0),1)</f>
        <v>14</v>
      </c>
      <c r="R118" s="5">
        <f>MAX(ROUND(5*(AY118/L118), 0),1)</f>
        <v>5</v>
      </c>
      <c r="S118" s="4"/>
      <c r="T118" s="5">
        <f>MAX(ROUND(12*(AY118/L118), 0),1)</f>
        <v>12</v>
      </c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2">
        <v>74</v>
      </c>
      <c r="AZ118" s="10">
        <f t="shared" si="1"/>
        <v>27.5</v>
      </c>
      <c r="BA118" s="10">
        <v>55</v>
      </c>
      <c r="BB118" s="6"/>
    </row>
    <row r="119" spans="1:54" ht="60" customHeight="1">
      <c r="A119" s="2" t="s">
        <v>1</v>
      </c>
      <c r="B119" s="2" t="s">
        <v>7</v>
      </c>
      <c r="C119" s="2" t="s">
        <v>17</v>
      </c>
      <c r="D119" s="2"/>
      <c r="E119" s="2" t="s">
        <v>168</v>
      </c>
      <c r="F119" s="2" t="s">
        <v>169</v>
      </c>
      <c r="G119" s="2">
        <v>10</v>
      </c>
      <c r="H119" s="2" t="s">
        <v>6</v>
      </c>
      <c r="I119" s="2" t="s">
        <v>6</v>
      </c>
      <c r="J119" s="2" t="s">
        <v>556</v>
      </c>
      <c r="K119" s="2" t="s">
        <v>628</v>
      </c>
      <c r="L119" s="3">
        <v>27</v>
      </c>
      <c r="M119" s="4"/>
      <c r="N119" s="5">
        <f>MAX(ROUND(10*(AY119/L119), 0),1)</f>
        <v>10</v>
      </c>
      <c r="O119" s="5">
        <f>MAX(ROUND(6*(AY119/L119), 0),1)</f>
        <v>6</v>
      </c>
      <c r="P119" s="5">
        <f>MAX(ROUND(6*(AY119/L119), 0),1)</f>
        <v>6</v>
      </c>
      <c r="Q119" s="5">
        <f>MAX(ROUND(2*(AY119/L119), 0),1)</f>
        <v>2</v>
      </c>
      <c r="R119" s="5">
        <f>MAX(ROUND(3*(AY119/L119), 0),1)</f>
        <v>3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2">
        <v>27</v>
      </c>
      <c r="AZ119" s="10">
        <f t="shared" si="1"/>
        <v>42.5</v>
      </c>
      <c r="BA119" s="10">
        <v>85</v>
      </c>
      <c r="BB119" s="6"/>
    </row>
    <row r="120" spans="1:54" ht="60" customHeight="1">
      <c r="A120" s="2" t="s">
        <v>1</v>
      </c>
      <c r="B120" s="2" t="s">
        <v>7</v>
      </c>
      <c r="C120" s="2" t="s">
        <v>17</v>
      </c>
      <c r="D120" s="2"/>
      <c r="E120" s="2" t="s">
        <v>168</v>
      </c>
      <c r="F120" s="2" t="s">
        <v>170</v>
      </c>
      <c r="G120" s="2">
        <v>6</v>
      </c>
      <c r="H120" s="2" t="s">
        <v>6</v>
      </c>
      <c r="I120" s="2" t="s">
        <v>6</v>
      </c>
      <c r="J120" s="2" t="s">
        <v>556</v>
      </c>
      <c r="K120" s="2" t="s">
        <v>629</v>
      </c>
      <c r="L120" s="3">
        <v>5</v>
      </c>
      <c r="M120" s="4"/>
      <c r="N120" s="5">
        <f>MAX(ROUND(5*(AY120/L120), 0),1)</f>
        <v>5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2">
        <v>5</v>
      </c>
      <c r="AZ120" s="10">
        <f t="shared" si="1"/>
        <v>42.5</v>
      </c>
      <c r="BA120" s="10">
        <v>85</v>
      </c>
      <c r="BB120" s="6"/>
    </row>
    <row r="121" spans="1:54" ht="60" customHeight="1">
      <c r="A121" s="2" t="s">
        <v>1</v>
      </c>
      <c r="B121" s="2" t="s">
        <v>7</v>
      </c>
      <c r="C121" s="2" t="s">
        <v>17</v>
      </c>
      <c r="D121" s="2"/>
      <c r="E121" s="2" t="s">
        <v>168</v>
      </c>
      <c r="F121" s="2" t="s">
        <v>171</v>
      </c>
      <c r="G121" s="2">
        <v>7</v>
      </c>
      <c r="H121" s="2" t="s">
        <v>6</v>
      </c>
      <c r="I121" s="2" t="s">
        <v>6</v>
      </c>
      <c r="J121" s="2" t="s">
        <v>556</v>
      </c>
      <c r="K121" s="2" t="s">
        <v>630</v>
      </c>
      <c r="L121" s="3">
        <v>14</v>
      </c>
      <c r="M121" s="4"/>
      <c r="N121" s="5">
        <f>MAX(ROUND(11*(AY121/L121), 0),1)</f>
        <v>11</v>
      </c>
      <c r="O121" s="5">
        <f>MAX(ROUND(3*(AY121/L121), 0),1)</f>
        <v>3</v>
      </c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2">
        <v>14</v>
      </c>
      <c r="AZ121" s="10">
        <f t="shared" si="1"/>
        <v>42.5</v>
      </c>
      <c r="BA121" s="10">
        <v>85</v>
      </c>
      <c r="BB121" s="6"/>
    </row>
    <row r="122" spans="1:54" ht="60" customHeight="1">
      <c r="A122" s="2" t="s">
        <v>1</v>
      </c>
      <c r="B122" s="2" t="s">
        <v>7</v>
      </c>
      <c r="C122" s="2" t="s">
        <v>17</v>
      </c>
      <c r="D122" s="2"/>
      <c r="E122" s="2" t="s">
        <v>168</v>
      </c>
      <c r="F122" s="2" t="s">
        <v>50</v>
      </c>
      <c r="G122" s="2">
        <v>8</v>
      </c>
      <c r="H122" s="2" t="s">
        <v>6</v>
      </c>
      <c r="I122" s="2" t="s">
        <v>6</v>
      </c>
      <c r="J122" s="2" t="s">
        <v>556</v>
      </c>
      <c r="K122" s="2" t="s">
        <v>631</v>
      </c>
      <c r="L122" s="3">
        <v>2</v>
      </c>
      <c r="M122" s="4"/>
      <c r="N122" s="5">
        <f>MAX(ROUND(1*(AY122/L122), 0),1)</f>
        <v>1</v>
      </c>
      <c r="O122" s="5">
        <f>MAX(ROUND(1*(AY122/L122), 0),1)</f>
        <v>1</v>
      </c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2">
        <v>2</v>
      </c>
      <c r="AZ122" s="10">
        <f t="shared" si="1"/>
        <v>42.5</v>
      </c>
      <c r="BA122" s="10">
        <v>85</v>
      </c>
      <c r="BB122" s="6"/>
    </row>
    <row r="123" spans="1:54" ht="60" customHeight="1">
      <c r="A123" s="2" t="s">
        <v>1</v>
      </c>
      <c r="B123" s="2" t="s">
        <v>7</v>
      </c>
      <c r="C123" s="2" t="s">
        <v>17</v>
      </c>
      <c r="D123" s="2"/>
      <c r="E123" s="2" t="s">
        <v>172</v>
      </c>
      <c r="F123" s="2" t="s">
        <v>169</v>
      </c>
      <c r="G123" s="2">
        <v>10</v>
      </c>
      <c r="H123" s="2" t="s">
        <v>6</v>
      </c>
      <c r="I123" s="2" t="s">
        <v>6</v>
      </c>
      <c r="J123" s="2" t="s">
        <v>632</v>
      </c>
      <c r="K123" s="2" t="s">
        <v>633</v>
      </c>
      <c r="L123" s="3">
        <v>15</v>
      </c>
      <c r="M123" s="4"/>
      <c r="N123" s="5">
        <f>MAX(ROUND(10*(AY123/L123), 0),1)</f>
        <v>10</v>
      </c>
      <c r="O123" s="5">
        <f>MAX(ROUND(5*(AY123/L123), 0),1)</f>
        <v>5</v>
      </c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2">
        <v>15</v>
      </c>
      <c r="AZ123" s="10">
        <f t="shared" si="1"/>
        <v>35</v>
      </c>
      <c r="BA123" s="10">
        <v>70</v>
      </c>
      <c r="BB123" s="6"/>
    </row>
    <row r="124" spans="1:54" ht="60" customHeight="1">
      <c r="A124" s="2" t="s">
        <v>1</v>
      </c>
      <c r="B124" s="2" t="s">
        <v>7</v>
      </c>
      <c r="C124" s="2" t="s">
        <v>17</v>
      </c>
      <c r="D124" s="2"/>
      <c r="E124" s="2" t="s">
        <v>172</v>
      </c>
      <c r="F124" s="2" t="s">
        <v>170</v>
      </c>
      <c r="G124" s="2">
        <v>6</v>
      </c>
      <c r="H124" s="2" t="s">
        <v>6</v>
      </c>
      <c r="I124" s="2" t="s">
        <v>6</v>
      </c>
      <c r="J124" s="2" t="s">
        <v>632</v>
      </c>
      <c r="K124" s="2" t="s">
        <v>634</v>
      </c>
      <c r="L124" s="3">
        <v>1</v>
      </c>
      <c r="M124" s="4"/>
      <c r="N124" s="4"/>
      <c r="O124" s="5">
        <f>MAX(ROUND(1*(AY124/L124), 0),1)</f>
        <v>1</v>
      </c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2">
        <v>1</v>
      </c>
      <c r="AZ124" s="10">
        <f t="shared" si="1"/>
        <v>35</v>
      </c>
      <c r="BA124" s="10">
        <v>70</v>
      </c>
      <c r="BB124" s="6"/>
    </row>
    <row r="125" spans="1:54" ht="60" customHeight="1">
      <c r="A125" s="2" t="s">
        <v>1</v>
      </c>
      <c r="B125" s="2" t="s">
        <v>7</v>
      </c>
      <c r="C125" s="2" t="s">
        <v>17</v>
      </c>
      <c r="D125" s="2"/>
      <c r="E125" s="2" t="s">
        <v>172</v>
      </c>
      <c r="F125" s="2" t="s">
        <v>171</v>
      </c>
      <c r="G125" s="2">
        <v>7</v>
      </c>
      <c r="H125" s="2" t="s">
        <v>6</v>
      </c>
      <c r="I125" s="2" t="s">
        <v>6</v>
      </c>
      <c r="J125" s="2" t="s">
        <v>632</v>
      </c>
      <c r="K125" s="2" t="s">
        <v>635</v>
      </c>
      <c r="L125" s="3">
        <v>23</v>
      </c>
      <c r="M125" s="4"/>
      <c r="N125" s="5">
        <f>MAX(ROUND(10*(AY125/L125), 0),1)</f>
        <v>10</v>
      </c>
      <c r="O125" s="5">
        <f>MAX(ROUND(10*(AY125/L125), 0),1)</f>
        <v>10</v>
      </c>
      <c r="P125" s="5">
        <f>MAX(ROUND(3*(AY125/L125), 0),1)</f>
        <v>3</v>
      </c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2">
        <v>23</v>
      </c>
      <c r="AZ125" s="10">
        <f t="shared" si="1"/>
        <v>35</v>
      </c>
      <c r="BA125" s="10">
        <v>70</v>
      </c>
      <c r="BB125" s="6"/>
    </row>
    <row r="126" spans="1:54" ht="60" customHeight="1">
      <c r="A126" s="2" t="s">
        <v>1</v>
      </c>
      <c r="B126" s="2" t="s">
        <v>7</v>
      </c>
      <c r="C126" s="2" t="s">
        <v>17</v>
      </c>
      <c r="D126" s="2"/>
      <c r="E126" s="2" t="s">
        <v>172</v>
      </c>
      <c r="F126" s="2" t="s">
        <v>50</v>
      </c>
      <c r="G126" s="2">
        <v>8</v>
      </c>
      <c r="H126" s="2" t="s">
        <v>6</v>
      </c>
      <c r="I126" s="2" t="s">
        <v>6</v>
      </c>
      <c r="J126" s="2" t="s">
        <v>632</v>
      </c>
      <c r="K126" s="2" t="s">
        <v>636</v>
      </c>
      <c r="L126" s="3">
        <v>2</v>
      </c>
      <c r="M126" s="4"/>
      <c r="N126" s="5">
        <f>MAX(ROUND(1*(AY126/L126), 0),1)</f>
        <v>1</v>
      </c>
      <c r="O126" s="5">
        <f>MAX(ROUND(1*(AY126/L126), 0),1)</f>
        <v>1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2">
        <v>2</v>
      </c>
      <c r="AZ126" s="10">
        <f t="shared" si="1"/>
        <v>35</v>
      </c>
      <c r="BA126" s="10">
        <v>70</v>
      </c>
      <c r="BB126" s="6"/>
    </row>
    <row r="127" spans="1:54" ht="60" customHeight="1">
      <c r="A127" s="2" t="s">
        <v>1</v>
      </c>
      <c r="B127" s="2" t="s">
        <v>7</v>
      </c>
      <c r="C127" s="2" t="s">
        <v>8</v>
      </c>
      <c r="D127" s="2"/>
      <c r="E127" s="2" t="s">
        <v>173</v>
      </c>
      <c r="F127" s="2" t="s">
        <v>174</v>
      </c>
      <c r="G127" s="2">
        <v>7</v>
      </c>
      <c r="H127" s="2" t="s">
        <v>6</v>
      </c>
      <c r="I127" s="2" t="s">
        <v>11</v>
      </c>
      <c r="J127" s="2" t="s">
        <v>495</v>
      </c>
      <c r="K127" s="2" t="s">
        <v>637</v>
      </c>
      <c r="L127" s="3">
        <v>61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5">
        <f>MAX(ROUND(1*(AY127/L127), 0),1)</f>
        <v>1</v>
      </c>
      <c r="AJ127" s="4"/>
      <c r="AK127" s="5">
        <f>MAX(ROUND(6*(AY127/L127), 0),1)</f>
        <v>6</v>
      </c>
      <c r="AL127" s="5">
        <f>MAX(ROUND(21*(AY127/L127), 0),1)</f>
        <v>21</v>
      </c>
      <c r="AM127" s="4"/>
      <c r="AN127" s="5">
        <f>MAX(ROUND(12*(AY127/L127), 0),1)</f>
        <v>12</v>
      </c>
      <c r="AO127" s="5">
        <f>MAX(ROUND(9*(AY127/L127), 0),1)</f>
        <v>9</v>
      </c>
      <c r="AP127" s="4"/>
      <c r="AQ127" s="5">
        <f>MAX(ROUND(8*(AY127/L127), 0),1)</f>
        <v>8</v>
      </c>
      <c r="AR127" s="4"/>
      <c r="AS127" s="5">
        <f>MAX(ROUND(4*(AY127/L127), 0),1)</f>
        <v>4</v>
      </c>
      <c r="AT127" s="4"/>
      <c r="AU127" s="4"/>
      <c r="AV127" s="4"/>
      <c r="AW127" s="4"/>
      <c r="AX127" s="4"/>
      <c r="AY127" s="2">
        <v>61</v>
      </c>
      <c r="AZ127" s="10">
        <f t="shared" si="1"/>
        <v>115</v>
      </c>
      <c r="BA127" s="10">
        <v>230</v>
      </c>
      <c r="BB127" s="6"/>
    </row>
    <row r="128" spans="1:54" ht="60" customHeight="1">
      <c r="A128" s="2" t="s">
        <v>1</v>
      </c>
      <c r="B128" s="2" t="s">
        <v>7</v>
      </c>
      <c r="C128" s="2" t="s">
        <v>8</v>
      </c>
      <c r="D128" s="2"/>
      <c r="E128" s="2" t="s">
        <v>173</v>
      </c>
      <c r="F128" s="2" t="s">
        <v>175</v>
      </c>
      <c r="G128" s="2">
        <v>5</v>
      </c>
      <c r="H128" s="2" t="s">
        <v>6</v>
      </c>
      <c r="I128" s="2" t="s">
        <v>11</v>
      </c>
      <c r="J128" s="2" t="s">
        <v>495</v>
      </c>
      <c r="K128" s="2" t="s">
        <v>638</v>
      </c>
      <c r="L128" s="3">
        <v>21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5">
        <f>MAX(ROUND(4*(AY128/L128), 0),1)</f>
        <v>4</v>
      </c>
      <c r="AJ128" s="4"/>
      <c r="AK128" s="5">
        <f>MAX(ROUND(7*(AY128/L128), 0),1)</f>
        <v>7</v>
      </c>
      <c r="AL128" s="5">
        <f>MAX(ROUND(9*(AY128/L128), 0),1)</f>
        <v>9</v>
      </c>
      <c r="AM128" s="4"/>
      <c r="AN128" s="4"/>
      <c r="AO128" s="4"/>
      <c r="AP128" s="4"/>
      <c r="AQ128" s="4"/>
      <c r="AR128" s="4"/>
      <c r="AS128" s="5">
        <f>MAX(ROUND(1*(AY128/L128), 0),1)</f>
        <v>1</v>
      </c>
      <c r="AT128" s="4"/>
      <c r="AU128" s="4"/>
      <c r="AV128" s="4"/>
      <c r="AW128" s="4"/>
      <c r="AX128" s="4"/>
      <c r="AY128" s="2">
        <v>21</v>
      </c>
      <c r="AZ128" s="10">
        <f t="shared" si="1"/>
        <v>115</v>
      </c>
      <c r="BA128" s="10">
        <v>230</v>
      </c>
      <c r="BB128" s="6"/>
    </row>
    <row r="129" spans="1:54" ht="60" customHeight="1">
      <c r="A129" s="2" t="s">
        <v>1</v>
      </c>
      <c r="B129" s="2" t="s">
        <v>7</v>
      </c>
      <c r="C129" s="2" t="s">
        <v>8</v>
      </c>
      <c r="D129" s="2"/>
      <c r="E129" s="2" t="s">
        <v>176</v>
      </c>
      <c r="F129" s="2" t="s">
        <v>177</v>
      </c>
      <c r="G129" s="2">
        <v>11</v>
      </c>
      <c r="H129" s="2" t="s">
        <v>6</v>
      </c>
      <c r="I129" s="2" t="s">
        <v>11</v>
      </c>
      <c r="J129" s="2" t="s">
        <v>495</v>
      </c>
      <c r="K129" s="2" t="s">
        <v>639</v>
      </c>
      <c r="L129" s="3">
        <v>19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5">
        <f>MAX(ROUND(3*(AY129/L129), 0),1)</f>
        <v>3</v>
      </c>
      <c r="AL129" s="5">
        <f>MAX(ROUND(6*(AY129/L129), 0),1)</f>
        <v>6</v>
      </c>
      <c r="AM129" s="4"/>
      <c r="AN129" s="5">
        <f>MAX(ROUND(7*(AY129/L129), 0),1)</f>
        <v>7</v>
      </c>
      <c r="AO129" s="5">
        <f>MAX(ROUND(1*(AY129/L129), 0),1)</f>
        <v>1</v>
      </c>
      <c r="AP129" s="4"/>
      <c r="AQ129" s="4"/>
      <c r="AR129" s="4"/>
      <c r="AS129" s="5">
        <f>MAX(ROUND(2*(AY129/L129), 0),1)</f>
        <v>2</v>
      </c>
      <c r="AT129" s="4"/>
      <c r="AU129" s="4"/>
      <c r="AV129" s="4"/>
      <c r="AW129" s="4"/>
      <c r="AX129" s="4"/>
      <c r="AY129" s="2">
        <v>19</v>
      </c>
      <c r="AZ129" s="10">
        <f t="shared" si="1"/>
        <v>100</v>
      </c>
      <c r="BA129" s="10">
        <v>200</v>
      </c>
      <c r="BB129" s="6"/>
    </row>
    <row r="130" spans="1:54" ht="60" customHeight="1">
      <c r="A130" s="2" t="s">
        <v>1</v>
      </c>
      <c r="B130" s="2" t="s">
        <v>7</v>
      </c>
      <c r="C130" s="2" t="s">
        <v>8</v>
      </c>
      <c r="D130" s="2"/>
      <c r="E130" s="2" t="s">
        <v>178</v>
      </c>
      <c r="F130" s="2" t="s">
        <v>179</v>
      </c>
      <c r="G130" s="2">
        <v>3</v>
      </c>
      <c r="H130" s="2" t="s">
        <v>6</v>
      </c>
      <c r="I130" s="2" t="s">
        <v>11</v>
      </c>
      <c r="J130" s="2" t="s">
        <v>495</v>
      </c>
      <c r="K130" s="2" t="s">
        <v>640</v>
      </c>
      <c r="L130" s="3">
        <v>7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5">
        <f>MAX(ROUND(3*(AY130/L130), 0),1)</f>
        <v>3</v>
      </c>
      <c r="AI130" s="5">
        <f>MAX(ROUND(2*(AY130/L130), 0),1)</f>
        <v>2</v>
      </c>
      <c r="AJ130" s="4"/>
      <c r="AK130" s="5">
        <f>MAX(ROUND(2*(AY130/L130), 0),1)</f>
        <v>2</v>
      </c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2">
        <v>7</v>
      </c>
      <c r="AZ130" s="10">
        <f t="shared" si="1"/>
        <v>100</v>
      </c>
      <c r="BA130" s="10">
        <v>200</v>
      </c>
      <c r="BB130" s="6"/>
    </row>
    <row r="131" spans="1:54" ht="60" customHeight="1">
      <c r="A131" s="2" t="s">
        <v>1</v>
      </c>
      <c r="B131" s="2" t="s">
        <v>7</v>
      </c>
      <c r="C131" s="2" t="s">
        <v>8</v>
      </c>
      <c r="D131" s="2"/>
      <c r="E131" s="2" t="s">
        <v>178</v>
      </c>
      <c r="F131" s="2" t="s">
        <v>180</v>
      </c>
      <c r="G131" s="2">
        <v>3</v>
      </c>
      <c r="H131" s="2" t="s">
        <v>6</v>
      </c>
      <c r="I131" s="2" t="s">
        <v>11</v>
      </c>
      <c r="J131" s="2" t="s">
        <v>495</v>
      </c>
      <c r="K131" s="2" t="s">
        <v>641</v>
      </c>
      <c r="L131" s="3">
        <v>32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5">
        <f>MAX(ROUND(2*(AY131/L131), 0),1)</f>
        <v>2</v>
      </c>
      <c r="AF131" s="5">
        <f>MAX(ROUND(6*(AY131/L131), 0),1)</f>
        <v>6</v>
      </c>
      <c r="AG131" s="4"/>
      <c r="AH131" s="5">
        <f>MAX(ROUND(6*(AY131/L131), 0),1)</f>
        <v>6</v>
      </c>
      <c r="AI131" s="5">
        <f>MAX(ROUND(12*(AY131/L131), 0),1)</f>
        <v>12</v>
      </c>
      <c r="AJ131" s="4"/>
      <c r="AK131" s="5">
        <f>MAX(ROUND(6*(AY131/L131), 0),1)</f>
        <v>6</v>
      </c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2">
        <v>32</v>
      </c>
      <c r="AZ131" s="10">
        <f t="shared" ref="AZ131:AZ194" si="2">BA131/2</f>
        <v>100</v>
      </c>
      <c r="BA131" s="10">
        <v>200</v>
      </c>
      <c r="BB131" s="6"/>
    </row>
    <row r="132" spans="1:54" ht="60" customHeight="1">
      <c r="A132" s="2" t="s">
        <v>1</v>
      </c>
      <c r="B132" s="2" t="s">
        <v>7</v>
      </c>
      <c r="C132" s="2" t="s">
        <v>8</v>
      </c>
      <c r="D132" s="2"/>
      <c r="E132" s="2" t="s">
        <v>178</v>
      </c>
      <c r="F132" s="2" t="s">
        <v>181</v>
      </c>
      <c r="G132" s="2">
        <v>31</v>
      </c>
      <c r="H132" s="2" t="s">
        <v>6</v>
      </c>
      <c r="I132" s="2" t="s">
        <v>11</v>
      </c>
      <c r="J132" s="2" t="s">
        <v>495</v>
      </c>
      <c r="K132" s="2" t="s">
        <v>642</v>
      </c>
      <c r="L132" s="3">
        <v>16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5">
        <f>MAX(ROUND(13*(AY132/L132), 0),1)</f>
        <v>13</v>
      </c>
      <c r="AJ132" s="4"/>
      <c r="AK132" s="5">
        <f>MAX(ROUND(3*(AY132/L132), 0),1)</f>
        <v>3</v>
      </c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2">
        <v>16</v>
      </c>
      <c r="AZ132" s="10">
        <f t="shared" si="2"/>
        <v>100</v>
      </c>
      <c r="BA132" s="10">
        <v>200</v>
      </c>
      <c r="BB132" s="6"/>
    </row>
    <row r="133" spans="1:54" ht="60" customHeight="1">
      <c r="A133" s="2" t="s">
        <v>1</v>
      </c>
      <c r="B133" s="2" t="s">
        <v>16</v>
      </c>
      <c r="C133" s="2" t="s">
        <v>17</v>
      </c>
      <c r="D133" s="2"/>
      <c r="E133" s="2" t="s">
        <v>182</v>
      </c>
      <c r="F133" s="2" t="s">
        <v>183</v>
      </c>
      <c r="G133" s="2">
        <v>4</v>
      </c>
      <c r="H133" s="2" t="s">
        <v>6</v>
      </c>
      <c r="I133" s="2" t="s">
        <v>11</v>
      </c>
      <c r="J133" s="2" t="s">
        <v>495</v>
      </c>
      <c r="K133" s="2" t="s">
        <v>643</v>
      </c>
      <c r="L133" s="3">
        <v>7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5">
        <f>MAX(ROUND(1*(AY133/L133), 0),1)</f>
        <v>1</v>
      </c>
      <c r="AL133" s="5">
        <f>MAX(ROUND(2*(AY133/L133), 0),1)</f>
        <v>2</v>
      </c>
      <c r="AM133" s="4"/>
      <c r="AN133" s="4"/>
      <c r="AO133" s="4"/>
      <c r="AP133" s="4"/>
      <c r="AQ133" s="4"/>
      <c r="AR133" s="4"/>
      <c r="AS133" s="5">
        <f>MAX(ROUND(4*(AY133/L133), 0),1)</f>
        <v>4</v>
      </c>
      <c r="AT133" s="4"/>
      <c r="AU133" s="4"/>
      <c r="AV133" s="4"/>
      <c r="AW133" s="4"/>
      <c r="AX133" s="4"/>
      <c r="AY133" s="2">
        <v>7</v>
      </c>
      <c r="AZ133" s="10">
        <f t="shared" si="2"/>
        <v>120</v>
      </c>
      <c r="BA133" s="10">
        <v>240</v>
      </c>
      <c r="BB133" s="6"/>
    </row>
    <row r="134" spans="1:54" ht="60" customHeight="1">
      <c r="A134" s="2" t="s">
        <v>1</v>
      </c>
      <c r="B134" s="2" t="s">
        <v>7</v>
      </c>
      <c r="C134" s="2" t="s">
        <v>8</v>
      </c>
      <c r="D134" s="2"/>
      <c r="E134" s="2" t="s">
        <v>184</v>
      </c>
      <c r="F134" s="2" t="s">
        <v>103</v>
      </c>
      <c r="G134" s="2">
        <v>3</v>
      </c>
      <c r="H134" s="2" t="s">
        <v>6</v>
      </c>
      <c r="I134" s="2" t="s">
        <v>11</v>
      </c>
      <c r="J134" s="2" t="s">
        <v>495</v>
      </c>
      <c r="K134" s="2" t="s">
        <v>644</v>
      </c>
      <c r="L134" s="3">
        <v>10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5">
        <f>MAX(ROUND(1*(AY134/L134), 0),1)</f>
        <v>1</v>
      </c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5">
        <f>MAX(ROUND(9*(AY134/L134), 0),1)</f>
        <v>9</v>
      </c>
      <c r="AT134" s="4"/>
      <c r="AU134" s="4"/>
      <c r="AV134" s="4"/>
      <c r="AW134" s="4"/>
      <c r="AX134" s="4"/>
      <c r="AY134" s="2">
        <v>10</v>
      </c>
      <c r="AZ134" s="10">
        <f t="shared" si="2"/>
        <v>100</v>
      </c>
      <c r="BA134" s="10">
        <v>200</v>
      </c>
      <c r="BB134" s="6"/>
    </row>
    <row r="135" spans="1:54" ht="60" customHeight="1">
      <c r="A135" s="2" t="s">
        <v>1</v>
      </c>
      <c r="B135" s="2" t="s">
        <v>7</v>
      </c>
      <c r="C135" s="2" t="s">
        <v>8</v>
      </c>
      <c r="D135" s="2"/>
      <c r="E135" s="2" t="s">
        <v>185</v>
      </c>
      <c r="F135" s="2" t="s">
        <v>186</v>
      </c>
      <c r="G135" s="2">
        <v>13</v>
      </c>
      <c r="H135" s="2" t="s">
        <v>6</v>
      </c>
      <c r="I135" s="2" t="s">
        <v>11</v>
      </c>
      <c r="J135" s="2" t="s">
        <v>495</v>
      </c>
      <c r="K135" s="2" t="s">
        <v>645</v>
      </c>
      <c r="L135" s="3">
        <v>10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5">
        <f>MAX(ROUND(2*(AY135/L135), 0),1)</f>
        <v>2</v>
      </c>
      <c r="AD135" s="4"/>
      <c r="AE135" s="5">
        <f>MAX(ROUND(3*(AY135/L135), 0),1)</f>
        <v>3</v>
      </c>
      <c r="AF135" s="5">
        <f>MAX(ROUND(4*(AY135/L135), 0),1)</f>
        <v>4</v>
      </c>
      <c r="AG135" s="4"/>
      <c r="AH135" s="4"/>
      <c r="AI135" s="4"/>
      <c r="AJ135" s="4"/>
      <c r="AK135" s="5">
        <f>MAX(ROUND(1*(AY135/L135), 0),1)</f>
        <v>1</v>
      </c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2">
        <v>10</v>
      </c>
      <c r="AZ135" s="10">
        <f t="shared" si="2"/>
        <v>105</v>
      </c>
      <c r="BA135" s="10">
        <v>210</v>
      </c>
      <c r="BB135" s="6"/>
    </row>
    <row r="136" spans="1:54" ht="60" customHeight="1">
      <c r="A136" s="2" t="s">
        <v>1</v>
      </c>
      <c r="B136" s="2" t="s">
        <v>7</v>
      </c>
      <c r="C136" s="2" t="s">
        <v>17</v>
      </c>
      <c r="D136" s="2"/>
      <c r="E136" s="2" t="s">
        <v>187</v>
      </c>
      <c r="F136" s="2" t="s">
        <v>188</v>
      </c>
      <c r="G136" s="2">
        <v>13</v>
      </c>
      <c r="H136" s="2" t="s">
        <v>6</v>
      </c>
      <c r="I136" s="2" t="s">
        <v>6</v>
      </c>
      <c r="J136" s="2" t="s">
        <v>495</v>
      </c>
      <c r="K136" s="2" t="s">
        <v>646</v>
      </c>
      <c r="L136" s="3">
        <v>3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5">
        <f>MAX(ROUND(1*(AY136/L136), 0),1)</f>
        <v>1</v>
      </c>
      <c r="AD136" s="4"/>
      <c r="AE136" s="4"/>
      <c r="AF136" s="4"/>
      <c r="AG136" s="4"/>
      <c r="AH136" s="4"/>
      <c r="AI136" s="4"/>
      <c r="AJ136" s="4"/>
      <c r="AK136" s="5">
        <f>MAX(ROUND(2*(AY136/L136), 0),1)</f>
        <v>2</v>
      </c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2">
        <v>3</v>
      </c>
      <c r="AZ136" s="10">
        <f t="shared" si="2"/>
        <v>42.5</v>
      </c>
      <c r="BA136" s="10">
        <v>85</v>
      </c>
      <c r="BB136" s="6"/>
    </row>
    <row r="137" spans="1:54" ht="60" customHeight="1">
      <c r="A137" s="2" t="s">
        <v>1</v>
      </c>
      <c r="B137" s="2" t="s">
        <v>7</v>
      </c>
      <c r="C137" s="2" t="s">
        <v>17</v>
      </c>
      <c r="D137" s="2"/>
      <c r="E137" s="2" t="s">
        <v>189</v>
      </c>
      <c r="F137" s="2" t="s">
        <v>190</v>
      </c>
      <c r="G137" s="2">
        <v>4</v>
      </c>
      <c r="H137" s="2" t="s">
        <v>6</v>
      </c>
      <c r="I137" s="2" t="s">
        <v>6</v>
      </c>
      <c r="J137" s="2" t="s">
        <v>495</v>
      </c>
      <c r="K137" s="2" t="s">
        <v>647</v>
      </c>
      <c r="L137" s="3">
        <v>42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5">
        <f>MAX(ROUND(14*(AY137/L137), 0),1)</f>
        <v>14</v>
      </c>
      <c r="AM137" s="4"/>
      <c r="AN137" s="5">
        <f>MAX(ROUND(14*(AY137/L137), 0),1)</f>
        <v>14</v>
      </c>
      <c r="AO137" s="5">
        <f>MAX(ROUND(8*(AY137/L137), 0),1)</f>
        <v>8</v>
      </c>
      <c r="AP137" s="4"/>
      <c r="AQ137" s="5">
        <f>MAX(ROUND(4*(AY137/L137), 0),1)</f>
        <v>4</v>
      </c>
      <c r="AR137" s="4"/>
      <c r="AS137" s="5">
        <f>MAX(ROUND(2*(AY137/L137), 0),1)</f>
        <v>2</v>
      </c>
      <c r="AT137" s="4"/>
      <c r="AU137" s="4"/>
      <c r="AV137" s="4"/>
      <c r="AW137" s="4"/>
      <c r="AX137" s="4"/>
      <c r="AY137" s="2">
        <v>42</v>
      </c>
      <c r="AZ137" s="10">
        <f t="shared" si="2"/>
        <v>42.5</v>
      </c>
      <c r="BA137" s="10">
        <v>85</v>
      </c>
      <c r="BB137" s="6"/>
    </row>
    <row r="138" spans="1:54" ht="60" customHeight="1">
      <c r="A138" s="2" t="s">
        <v>1</v>
      </c>
      <c r="B138" s="2" t="s">
        <v>191</v>
      </c>
      <c r="C138" s="2" t="s">
        <v>3</v>
      </c>
      <c r="D138" s="2"/>
      <c r="E138" s="2" t="s">
        <v>192</v>
      </c>
      <c r="F138" s="2" t="s">
        <v>193</v>
      </c>
      <c r="G138" s="2">
        <v>32</v>
      </c>
      <c r="H138" s="2" t="s">
        <v>6</v>
      </c>
      <c r="I138" s="2" t="s">
        <v>6</v>
      </c>
      <c r="J138" s="2" t="s">
        <v>495</v>
      </c>
      <c r="K138" s="2" t="s">
        <v>648</v>
      </c>
      <c r="L138" s="3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5">
        <f>MAX(ROUND(1*(AY138/L138), 0),1)</f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2">
        <v>1</v>
      </c>
      <c r="AZ138" s="10">
        <f t="shared" si="2"/>
        <v>15</v>
      </c>
      <c r="BA138" s="10">
        <v>30</v>
      </c>
      <c r="BB138" s="6"/>
    </row>
    <row r="139" spans="1:54" ht="60" customHeight="1">
      <c r="A139" s="2" t="s">
        <v>1</v>
      </c>
      <c r="B139" s="2" t="s">
        <v>2</v>
      </c>
      <c r="C139" s="2" t="s">
        <v>143</v>
      </c>
      <c r="D139" s="2"/>
      <c r="E139" s="2" t="s">
        <v>146</v>
      </c>
      <c r="F139" s="2" t="s">
        <v>194</v>
      </c>
      <c r="G139" s="2">
        <v>3</v>
      </c>
      <c r="H139" s="2" t="s">
        <v>6</v>
      </c>
      <c r="I139" s="2" t="s">
        <v>6</v>
      </c>
      <c r="J139" s="2" t="s">
        <v>495</v>
      </c>
      <c r="K139" s="2" t="s">
        <v>649</v>
      </c>
      <c r="L139" s="3">
        <v>3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5">
        <f>MAX(ROUND(1*(AY139/L139), 0),1)</f>
        <v>1</v>
      </c>
      <c r="AD139" s="4"/>
      <c r="AE139" s="4"/>
      <c r="AF139" s="5">
        <f>MAX(ROUND(2*(AY139/L139), 0),1)</f>
        <v>2</v>
      </c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2">
        <v>3</v>
      </c>
      <c r="AZ139" s="10">
        <f t="shared" si="2"/>
        <v>50</v>
      </c>
      <c r="BA139" s="10">
        <v>100</v>
      </c>
      <c r="BB139" s="6"/>
    </row>
    <row r="140" spans="1:54" ht="60" customHeight="1">
      <c r="A140" s="2" t="s">
        <v>1</v>
      </c>
      <c r="B140" s="2" t="s">
        <v>7</v>
      </c>
      <c r="C140" s="2" t="s">
        <v>3</v>
      </c>
      <c r="D140" s="2"/>
      <c r="E140" s="2" t="s">
        <v>195</v>
      </c>
      <c r="F140" s="2" t="s">
        <v>196</v>
      </c>
      <c r="G140" s="2">
        <v>3</v>
      </c>
      <c r="H140" s="2" t="s">
        <v>6</v>
      </c>
      <c r="I140" s="2" t="s">
        <v>6</v>
      </c>
      <c r="J140" s="2" t="s">
        <v>497</v>
      </c>
      <c r="K140" s="2" t="s">
        <v>650</v>
      </c>
      <c r="L140" s="3">
        <v>34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5">
        <f>MAX(ROUND(34*(AY140/L140), 0),1)</f>
        <v>34</v>
      </c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5"/>
      <c r="AP140" s="4"/>
      <c r="AQ140" s="4"/>
      <c r="AR140" s="4"/>
      <c r="AS140" s="4"/>
      <c r="AT140" s="4"/>
      <c r="AU140" s="4"/>
      <c r="AV140" s="4"/>
      <c r="AW140" s="4"/>
      <c r="AX140" s="4"/>
      <c r="AY140" s="2">
        <v>34</v>
      </c>
      <c r="AZ140" s="10">
        <f t="shared" si="2"/>
        <v>52.5</v>
      </c>
      <c r="BA140" s="10">
        <v>105</v>
      </c>
      <c r="BB140" s="6"/>
    </row>
    <row r="141" spans="1:54" ht="60" customHeight="1">
      <c r="A141" s="2" t="s">
        <v>1</v>
      </c>
      <c r="B141" s="2" t="s">
        <v>7</v>
      </c>
      <c r="C141" s="2" t="s">
        <v>3</v>
      </c>
      <c r="D141" s="2"/>
      <c r="E141" s="2" t="s">
        <v>195</v>
      </c>
      <c r="F141" s="2" t="s">
        <v>197</v>
      </c>
      <c r="G141" s="2">
        <v>31</v>
      </c>
      <c r="H141" s="2" t="s">
        <v>6</v>
      </c>
      <c r="I141" s="2" t="s">
        <v>6</v>
      </c>
      <c r="J141" s="2" t="s">
        <v>497</v>
      </c>
      <c r="K141" s="2" t="s">
        <v>651</v>
      </c>
      <c r="L141" s="3">
        <v>19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5">
        <f>MAX(ROUND(19*(AY141/L141), 0),1)</f>
        <v>19</v>
      </c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2">
        <v>19</v>
      </c>
      <c r="AZ141" s="10">
        <f t="shared" si="2"/>
        <v>52.5</v>
      </c>
      <c r="BA141" s="10">
        <v>105</v>
      </c>
      <c r="BB141" s="6"/>
    </row>
    <row r="142" spans="1:54" ht="60" customHeight="1">
      <c r="A142" s="2" t="s">
        <v>1</v>
      </c>
      <c r="B142" s="2" t="s">
        <v>7</v>
      </c>
      <c r="C142" s="2" t="s">
        <v>3</v>
      </c>
      <c r="D142" s="2"/>
      <c r="E142" s="2" t="s">
        <v>195</v>
      </c>
      <c r="F142" s="2" t="s">
        <v>198</v>
      </c>
      <c r="G142" s="2">
        <v>34</v>
      </c>
      <c r="H142" s="2" t="s">
        <v>6</v>
      </c>
      <c r="I142" s="2" t="s">
        <v>6</v>
      </c>
      <c r="J142" s="2" t="s">
        <v>497</v>
      </c>
      <c r="K142" s="2" t="s">
        <v>652</v>
      </c>
      <c r="L142" s="3">
        <v>2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5">
        <f>MAX(ROUND(2*(AY142/L142), 0),1)</f>
        <v>2</v>
      </c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2">
        <v>2</v>
      </c>
      <c r="AZ142" s="10">
        <f t="shared" si="2"/>
        <v>52.5</v>
      </c>
      <c r="BA142" s="10">
        <v>105</v>
      </c>
      <c r="BB142" s="6"/>
    </row>
    <row r="143" spans="1:54" ht="60" customHeight="1">
      <c r="A143" s="2" t="s">
        <v>1</v>
      </c>
      <c r="B143" s="2" t="s">
        <v>7</v>
      </c>
      <c r="C143" s="2" t="s">
        <v>3</v>
      </c>
      <c r="D143" s="2"/>
      <c r="E143" s="2" t="s">
        <v>199</v>
      </c>
      <c r="F143" s="2" t="s">
        <v>197</v>
      </c>
      <c r="G143" s="2">
        <v>31</v>
      </c>
      <c r="H143" s="2" t="s">
        <v>6</v>
      </c>
      <c r="I143" s="2" t="s">
        <v>6</v>
      </c>
      <c r="J143" s="2" t="s">
        <v>495</v>
      </c>
      <c r="K143" s="2" t="s">
        <v>653</v>
      </c>
      <c r="L143" s="3">
        <v>6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5">
        <f>MAX(ROUND(6*(AY143/L143), 0),1)</f>
        <v>6</v>
      </c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2">
        <v>6</v>
      </c>
      <c r="AZ143" s="10">
        <f t="shared" si="2"/>
        <v>47.5</v>
      </c>
      <c r="BA143" s="10">
        <v>95</v>
      </c>
      <c r="BB143" s="6"/>
    </row>
    <row r="144" spans="1:54" ht="60" customHeight="1">
      <c r="A144" s="2" t="s">
        <v>1</v>
      </c>
      <c r="B144" s="2" t="s">
        <v>7</v>
      </c>
      <c r="C144" s="2" t="s">
        <v>3</v>
      </c>
      <c r="D144" s="2"/>
      <c r="E144" s="2" t="s">
        <v>199</v>
      </c>
      <c r="F144" s="2" t="s">
        <v>200</v>
      </c>
      <c r="G144" s="2">
        <v>32</v>
      </c>
      <c r="H144" s="2" t="s">
        <v>6</v>
      </c>
      <c r="I144" s="2" t="s">
        <v>6</v>
      </c>
      <c r="J144" s="2" t="s">
        <v>495</v>
      </c>
      <c r="K144" s="2" t="s">
        <v>654</v>
      </c>
      <c r="L144" s="3">
        <v>17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5">
        <f>MAX(ROUND(2*(AY144/L144), 0),1)</f>
        <v>2</v>
      </c>
      <c r="AD144" s="4"/>
      <c r="AE144" s="5">
        <f>MAX(ROUND(15*(AY144/L144), 0),1)</f>
        <v>15</v>
      </c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2">
        <v>17</v>
      </c>
      <c r="AZ144" s="10">
        <f t="shared" si="2"/>
        <v>47.5</v>
      </c>
      <c r="BA144" s="10">
        <v>95</v>
      </c>
      <c r="BB144" s="6"/>
    </row>
    <row r="145" spans="1:54" ht="60" customHeight="1">
      <c r="A145" s="2" t="s">
        <v>1</v>
      </c>
      <c r="B145" s="2" t="s">
        <v>7</v>
      </c>
      <c r="C145" s="2" t="s">
        <v>3</v>
      </c>
      <c r="D145" s="2"/>
      <c r="E145" s="2" t="s">
        <v>199</v>
      </c>
      <c r="F145" s="2" t="s">
        <v>201</v>
      </c>
      <c r="G145" s="2">
        <v>33</v>
      </c>
      <c r="H145" s="2" t="s">
        <v>6</v>
      </c>
      <c r="I145" s="2" t="s">
        <v>6</v>
      </c>
      <c r="J145" s="2" t="s">
        <v>495</v>
      </c>
      <c r="K145" s="2" t="s">
        <v>655</v>
      </c>
      <c r="L145" s="3">
        <v>1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5">
        <f>MAX(ROUND(1*(AY145/L145), 0),1)</f>
        <v>1</v>
      </c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2">
        <v>1</v>
      </c>
      <c r="AZ145" s="10">
        <f t="shared" si="2"/>
        <v>47.5</v>
      </c>
      <c r="BA145" s="10">
        <v>95</v>
      </c>
      <c r="BB145" s="6"/>
    </row>
    <row r="146" spans="1:54" ht="60" customHeight="1">
      <c r="A146" s="2" t="s">
        <v>1</v>
      </c>
      <c r="B146" s="2" t="s">
        <v>7</v>
      </c>
      <c r="C146" s="2" t="s">
        <v>3</v>
      </c>
      <c r="D146" s="2"/>
      <c r="E146" s="2" t="s">
        <v>199</v>
      </c>
      <c r="F146" s="2" t="s">
        <v>198</v>
      </c>
      <c r="G146" s="2">
        <v>34</v>
      </c>
      <c r="H146" s="2" t="s">
        <v>6</v>
      </c>
      <c r="I146" s="2" t="s">
        <v>6</v>
      </c>
      <c r="J146" s="2" t="s">
        <v>495</v>
      </c>
      <c r="K146" s="2" t="s">
        <v>656</v>
      </c>
      <c r="L146" s="3">
        <v>8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5">
        <f>MAX(ROUND(8*(AY146/L146), 0),1)</f>
        <v>8</v>
      </c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2">
        <v>8</v>
      </c>
      <c r="AZ146" s="10">
        <f t="shared" si="2"/>
        <v>47.5</v>
      </c>
      <c r="BA146" s="10">
        <v>95</v>
      </c>
      <c r="BB146" s="6"/>
    </row>
    <row r="147" spans="1:54" ht="60" customHeight="1">
      <c r="A147" s="2" t="s">
        <v>1</v>
      </c>
      <c r="B147" s="2" t="s">
        <v>2</v>
      </c>
      <c r="C147" s="2" t="s">
        <v>17</v>
      </c>
      <c r="D147" s="2"/>
      <c r="E147" s="2" t="s">
        <v>202</v>
      </c>
      <c r="F147" s="2" t="s">
        <v>203</v>
      </c>
      <c r="G147" s="2">
        <v>8</v>
      </c>
      <c r="H147" s="2" t="s">
        <v>35</v>
      </c>
      <c r="I147" s="2" t="s">
        <v>36</v>
      </c>
      <c r="J147" s="2" t="s">
        <v>516</v>
      </c>
      <c r="K147" s="2" t="s">
        <v>657</v>
      </c>
      <c r="L147" s="3">
        <v>10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5">
        <f>MAX(ROUND(4*(AY147/L147), 0),1)</f>
        <v>4</v>
      </c>
      <c r="AD147" s="5">
        <f>MAX(ROUND(2*(AY147/L147), 0),1)</f>
        <v>2</v>
      </c>
      <c r="AE147" s="5">
        <f>MAX(ROUND(1*(AY147/L147), 0),1)</f>
        <v>1</v>
      </c>
      <c r="AF147" s="4"/>
      <c r="AG147" s="5">
        <f>MAX(ROUND(3*(AY147/L147), 0),1)</f>
        <v>3</v>
      </c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2">
        <v>10</v>
      </c>
      <c r="AZ147" s="10">
        <f t="shared" si="2"/>
        <v>72.5</v>
      </c>
      <c r="BA147" s="10">
        <v>145</v>
      </c>
      <c r="BB147" s="6"/>
    </row>
    <row r="148" spans="1:54" ht="60" customHeight="1">
      <c r="A148" s="2" t="s">
        <v>1</v>
      </c>
      <c r="B148" s="2" t="s">
        <v>2</v>
      </c>
      <c r="C148" s="2" t="s">
        <v>8</v>
      </c>
      <c r="D148" s="2"/>
      <c r="E148" s="2" t="s">
        <v>204</v>
      </c>
      <c r="F148" s="2" t="s">
        <v>205</v>
      </c>
      <c r="G148" s="2">
        <v>11</v>
      </c>
      <c r="H148" s="2" t="s">
        <v>6</v>
      </c>
      <c r="I148" s="2" t="s">
        <v>11</v>
      </c>
      <c r="J148" s="2" t="s">
        <v>497</v>
      </c>
      <c r="K148" s="2" t="s">
        <v>658</v>
      </c>
      <c r="L148" s="3">
        <v>3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5">
        <f>MAX(ROUND(3*(AY148/L148), 0),1)</f>
        <v>3</v>
      </c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2">
        <v>3</v>
      </c>
      <c r="AZ148" s="10">
        <f t="shared" si="2"/>
        <v>115</v>
      </c>
      <c r="BA148" s="10">
        <v>230</v>
      </c>
      <c r="BB148" s="6"/>
    </row>
    <row r="149" spans="1:54" ht="60" customHeight="1">
      <c r="A149" s="2" t="s">
        <v>1</v>
      </c>
      <c r="B149" s="2" t="s">
        <v>2</v>
      </c>
      <c r="C149" s="2" t="s">
        <v>8</v>
      </c>
      <c r="D149" s="2"/>
      <c r="E149" s="2" t="s">
        <v>206</v>
      </c>
      <c r="F149" s="2" t="s">
        <v>207</v>
      </c>
      <c r="G149" s="2">
        <v>10</v>
      </c>
      <c r="H149" s="2" t="s">
        <v>6</v>
      </c>
      <c r="I149" s="2" t="s">
        <v>11</v>
      </c>
      <c r="J149" s="2" t="s">
        <v>497</v>
      </c>
      <c r="K149" s="2" t="s">
        <v>659</v>
      </c>
      <c r="L149" s="3">
        <v>3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5">
        <f>MAX(ROUND(1*(AY149/L149), 0),1)</f>
        <v>1</v>
      </c>
      <c r="AJ149" s="4"/>
      <c r="AK149" s="5">
        <f>MAX(ROUND(2*(AY149/L149), 0),1)</f>
        <v>2</v>
      </c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2">
        <v>3</v>
      </c>
      <c r="AZ149" s="10">
        <f t="shared" si="2"/>
        <v>115</v>
      </c>
      <c r="BA149" s="10">
        <v>230</v>
      </c>
      <c r="BB149" s="6"/>
    </row>
    <row r="150" spans="1:54" ht="60" customHeight="1">
      <c r="A150" s="2" t="s">
        <v>1</v>
      </c>
      <c r="B150" s="2" t="s">
        <v>7</v>
      </c>
      <c r="C150" s="2" t="s">
        <v>8</v>
      </c>
      <c r="D150" s="2"/>
      <c r="E150" s="2" t="s">
        <v>208</v>
      </c>
      <c r="F150" s="2" t="s">
        <v>209</v>
      </c>
      <c r="G150" s="2">
        <v>135</v>
      </c>
      <c r="H150" s="2" t="s">
        <v>6</v>
      </c>
      <c r="I150" s="2" t="s">
        <v>11</v>
      </c>
      <c r="J150" s="2" t="s">
        <v>497</v>
      </c>
      <c r="K150" s="2" t="s">
        <v>660</v>
      </c>
      <c r="L150" s="3">
        <v>21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5">
        <f>MAX(ROUND(7*(AY150/L150), 0),1)</f>
        <v>7</v>
      </c>
      <c r="AD150" s="4"/>
      <c r="AE150" s="5">
        <f>MAX(ROUND(3*(AY150/L150), 0),1)</f>
        <v>3</v>
      </c>
      <c r="AF150" s="5">
        <f>MAX(ROUND(6*(AY150/L150), 0),1)</f>
        <v>6</v>
      </c>
      <c r="AG150" s="4"/>
      <c r="AH150" s="5"/>
      <c r="AI150" s="5">
        <f>MAX(ROUND(4*(AY150/L150), 0),1)</f>
        <v>4</v>
      </c>
      <c r="AJ150" s="4"/>
      <c r="AK150" s="5">
        <f>MAX(ROUND(1*(AY150/L150), 0),1)</f>
        <v>1</v>
      </c>
      <c r="AL150" s="5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2">
        <v>21</v>
      </c>
      <c r="AZ150" s="10">
        <f t="shared" si="2"/>
        <v>115</v>
      </c>
      <c r="BA150" s="10">
        <v>230</v>
      </c>
      <c r="BB150" s="6"/>
    </row>
    <row r="151" spans="1:54" ht="60" customHeight="1">
      <c r="A151" s="2" t="s">
        <v>1</v>
      </c>
      <c r="B151" s="2" t="s">
        <v>7</v>
      </c>
      <c r="C151" s="2" t="s">
        <v>8</v>
      </c>
      <c r="D151" s="2"/>
      <c r="E151" s="2" t="s">
        <v>208</v>
      </c>
      <c r="F151" s="2" t="s">
        <v>210</v>
      </c>
      <c r="G151" s="2">
        <v>142</v>
      </c>
      <c r="H151" s="2" t="s">
        <v>6</v>
      </c>
      <c r="I151" s="2" t="s">
        <v>11</v>
      </c>
      <c r="J151" s="2" t="s">
        <v>497</v>
      </c>
      <c r="K151" s="2" t="s">
        <v>661</v>
      </c>
      <c r="L151" s="3">
        <v>34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5">
        <f>MAX(ROUND(15*(AY151/L151), 0),1)</f>
        <v>15</v>
      </c>
      <c r="AD151" s="4"/>
      <c r="AE151" s="5">
        <f>MAX(ROUND(6*(AY151/L151), 0),1)</f>
        <v>6</v>
      </c>
      <c r="AF151" s="4"/>
      <c r="AG151" s="4"/>
      <c r="AH151" s="4"/>
      <c r="AI151" s="5">
        <f>MAX(ROUND(6*(AY151/L151), 0),1)</f>
        <v>6</v>
      </c>
      <c r="AJ151" s="4"/>
      <c r="AK151" s="5">
        <f>MAX(ROUND(7*(AY151/L151), 0),1)</f>
        <v>7</v>
      </c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2">
        <v>34</v>
      </c>
      <c r="AZ151" s="10">
        <f t="shared" si="2"/>
        <v>115</v>
      </c>
      <c r="BA151" s="10">
        <v>230</v>
      </c>
      <c r="BB151" s="6"/>
    </row>
    <row r="152" spans="1:54" ht="60" customHeight="1">
      <c r="A152" s="2" t="s">
        <v>1</v>
      </c>
      <c r="B152" s="2" t="s">
        <v>7</v>
      </c>
      <c r="C152" s="2" t="s">
        <v>8</v>
      </c>
      <c r="D152" s="2"/>
      <c r="E152" s="2" t="s">
        <v>211</v>
      </c>
      <c r="F152" s="2" t="s">
        <v>212</v>
      </c>
      <c r="G152" s="2">
        <v>3</v>
      </c>
      <c r="H152" s="2" t="s">
        <v>6</v>
      </c>
      <c r="I152" s="2" t="s">
        <v>11</v>
      </c>
      <c r="J152" s="2" t="s">
        <v>497</v>
      </c>
      <c r="K152" s="2" t="s">
        <v>662</v>
      </c>
      <c r="L152" s="3">
        <v>20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5">
        <f>MAX(ROUND(5*(AY152/L152), 0),1)</f>
        <v>5</v>
      </c>
      <c r="AD152" s="4"/>
      <c r="AE152" s="5">
        <f>MAX(ROUND(6*(AY152/L152), 0),1)</f>
        <v>6</v>
      </c>
      <c r="AF152" s="5">
        <f>MAX(ROUND(5*(AY152/L152), 0),1)</f>
        <v>5</v>
      </c>
      <c r="AG152" s="4"/>
      <c r="AH152" s="5">
        <f>MAX(ROUND(4*(AY152/L152), 0),1)</f>
        <v>4</v>
      </c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2">
        <v>20</v>
      </c>
      <c r="AZ152" s="10">
        <f t="shared" si="2"/>
        <v>125</v>
      </c>
      <c r="BA152" s="10">
        <v>250</v>
      </c>
      <c r="BB152" s="6"/>
    </row>
    <row r="153" spans="1:54" ht="60" customHeight="1">
      <c r="A153" s="2" t="s">
        <v>1</v>
      </c>
      <c r="B153" s="2" t="s">
        <v>7</v>
      </c>
      <c r="C153" s="2" t="s">
        <v>8</v>
      </c>
      <c r="D153" s="2"/>
      <c r="E153" s="2" t="s">
        <v>211</v>
      </c>
      <c r="F153" s="2" t="s">
        <v>213</v>
      </c>
      <c r="G153" s="2">
        <v>33</v>
      </c>
      <c r="H153" s="2" t="s">
        <v>6</v>
      </c>
      <c r="I153" s="2" t="s">
        <v>11</v>
      </c>
      <c r="J153" s="2" t="s">
        <v>497</v>
      </c>
      <c r="K153" s="2" t="s">
        <v>663</v>
      </c>
      <c r="L153" s="3">
        <v>9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5">
        <f>MAX(ROUND(3*(AY153/L153), 0),1)</f>
        <v>3</v>
      </c>
      <c r="AJ153" s="4"/>
      <c r="AK153" s="5">
        <f>MAX(ROUND(1*(AY153/L153), 0),1)</f>
        <v>1</v>
      </c>
      <c r="AL153" s="4"/>
      <c r="AM153" s="4"/>
      <c r="AN153" s="5">
        <f>MAX(ROUND(3*(AY153/L153), 0),1)</f>
        <v>3</v>
      </c>
      <c r="AO153" s="5">
        <f>MAX(ROUND(1*(AY153/L153), 0),1)</f>
        <v>1</v>
      </c>
      <c r="AP153" s="4"/>
      <c r="AQ153" s="5">
        <f>MAX(ROUND(1*(AY153/L153), 0),1)</f>
        <v>1</v>
      </c>
      <c r="AR153" s="4"/>
      <c r="AS153" s="4"/>
      <c r="AT153" s="4"/>
      <c r="AU153" s="4"/>
      <c r="AV153" s="4"/>
      <c r="AW153" s="4"/>
      <c r="AX153" s="4"/>
      <c r="AY153" s="2">
        <v>9</v>
      </c>
      <c r="AZ153" s="10">
        <f t="shared" si="2"/>
        <v>125</v>
      </c>
      <c r="BA153" s="10">
        <v>250</v>
      </c>
      <c r="BB153" s="6"/>
    </row>
    <row r="154" spans="1:54" ht="60" customHeight="1">
      <c r="A154" s="2" t="s">
        <v>1</v>
      </c>
      <c r="B154" s="2" t="s">
        <v>2</v>
      </c>
      <c r="C154" s="2" t="s">
        <v>8</v>
      </c>
      <c r="D154" s="2"/>
      <c r="E154" s="2" t="s">
        <v>173</v>
      </c>
      <c r="F154" s="2" t="s">
        <v>214</v>
      </c>
      <c r="G154" s="2">
        <v>3</v>
      </c>
      <c r="H154" s="2" t="s">
        <v>6</v>
      </c>
      <c r="I154" s="2" t="s">
        <v>11</v>
      </c>
      <c r="J154" s="2" t="s">
        <v>495</v>
      </c>
      <c r="K154" s="2" t="s">
        <v>664</v>
      </c>
      <c r="L154" s="3">
        <v>1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5"/>
      <c r="AD154" s="4"/>
      <c r="AE154" s="5"/>
      <c r="AF154" s="5"/>
      <c r="AG154" s="4"/>
      <c r="AH154" s="5">
        <f>MAX(ROUND(1*(AY154/L154), 0),1)</f>
        <v>1</v>
      </c>
      <c r="AI154" s="5"/>
      <c r="AJ154" s="4"/>
      <c r="AK154" s="5"/>
      <c r="AL154" s="5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2">
        <v>1</v>
      </c>
      <c r="AZ154" s="10">
        <f t="shared" si="2"/>
        <v>110</v>
      </c>
      <c r="BA154" s="10">
        <v>220</v>
      </c>
      <c r="BB154" s="6"/>
    </row>
    <row r="155" spans="1:54" ht="60" customHeight="1">
      <c r="A155" s="2" t="s">
        <v>1</v>
      </c>
      <c r="B155" s="2" t="s">
        <v>7</v>
      </c>
      <c r="C155" s="2" t="s">
        <v>8</v>
      </c>
      <c r="D155" s="2"/>
      <c r="E155" s="2" t="s">
        <v>215</v>
      </c>
      <c r="F155" s="2" t="s">
        <v>216</v>
      </c>
      <c r="G155" s="2">
        <v>3</v>
      </c>
      <c r="H155" s="2" t="s">
        <v>6</v>
      </c>
      <c r="I155" s="2" t="s">
        <v>11</v>
      </c>
      <c r="J155" s="2" t="s">
        <v>497</v>
      </c>
      <c r="K155" s="2" t="s">
        <v>665</v>
      </c>
      <c r="L155" s="3">
        <v>114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5">
        <f>MAX(ROUND(12*(AY155/L155), 0),1)</f>
        <v>12</v>
      </c>
      <c r="AD155" s="4"/>
      <c r="AE155" s="5">
        <f>MAX(ROUND(22*(AY155/L155), 0),1)</f>
        <v>22</v>
      </c>
      <c r="AF155" s="5">
        <f>MAX(ROUND(21*(AY155/L155), 0),1)</f>
        <v>21</v>
      </c>
      <c r="AG155" s="4"/>
      <c r="AH155" s="5">
        <f>MAX(ROUND(28*(AY155/L155), 0),1)</f>
        <v>28</v>
      </c>
      <c r="AI155" s="5">
        <f>MAX(ROUND(19*(AY155/L155), 0),1)</f>
        <v>19</v>
      </c>
      <c r="AJ155" s="4"/>
      <c r="AK155" s="5">
        <f>MAX(ROUND(12*(AY155/L155), 0),1)</f>
        <v>12</v>
      </c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2">
        <v>114</v>
      </c>
      <c r="AZ155" s="10">
        <f t="shared" si="2"/>
        <v>110</v>
      </c>
      <c r="BA155" s="10">
        <v>220</v>
      </c>
      <c r="BB155" s="6"/>
    </row>
    <row r="156" spans="1:54" ht="60" customHeight="1">
      <c r="A156" s="2" t="s">
        <v>1</v>
      </c>
      <c r="B156" s="2" t="s">
        <v>7</v>
      </c>
      <c r="C156" s="2" t="s">
        <v>8</v>
      </c>
      <c r="D156" s="2"/>
      <c r="E156" s="2" t="s">
        <v>217</v>
      </c>
      <c r="F156" s="2" t="s">
        <v>218</v>
      </c>
      <c r="G156" s="2">
        <v>3</v>
      </c>
      <c r="H156" s="2" t="s">
        <v>6</v>
      </c>
      <c r="I156" s="2" t="s">
        <v>11</v>
      </c>
      <c r="J156" s="2" t="s">
        <v>497</v>
      </c>
      <c r="K156" s="2" t="s">
        <v>666</v>
      </c>
      <c r="L156" s="3">
        <v>6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5">
        <f>MAX(ROUND(2*(AY156/L156), 0),1)</f>
        <v>2</v>
      </c>
      <c r="AD156" s="4"/>
      <c r="AE156" s="5"/>
      <c r="AF156" s="5"/>
      <c r="AG156" s="4"/>
      <c r="AH156" s="5"/>
      <c r="AI156" s="5">
        <f>MAX(ROUND(2*(AY156/L156), 0),1)</f>
        <v>2</v>
      </c>
      <c r="AJ156" s="4"/>
      <c r="AK156" s="5">
        <f>MAX(ROUND(2*(AY156/L156), 0),1)</f>
        <v>2</v>
      </c>
      <c r="AL156" s="5"/>
      <c r="AM156" s="4"/>
      <c r="AN156" s="5"/>
      <c r="AO156" s="5"/>
      <c r="AP156" s="4"/>
      <c r="AQ156" s="5"/>
      <c r="AR156" s="4"/>
      <c r="AS156" s="5"/>
      <c r="AT156" s="5"/>
      <c r="AU156" s="4"/>
      <c r="AV156" s="4"/>
      <c r="AW156" s="4"/>
      <c r="AX156" s="4"/>
      <c r="AY156" s="2">
        <v>6</v>
      </c>
      <c r="AZ156" s="10">
        <f t="shared" si="2"/>
        <v>115</v>
      </c>
      <c r="BA156" s="10">
        <v>230</v>
      </c>
      <c r="BB156" s="6"/>
    </row>
    <row r="157" spans="1:54" ht="60" customHeight="1">
      <c r="A157" s="2" t="s">
        <v>1</v>
      </c>
      <c r="B157" s="2" t="s">
        <v>7</v>
      </c>
      <c r="C157" s="2" t="s">
        <v>8</v>
      </c>
      <c r="D157" s="2"/>
      <c r="E157" s="2" t="s">
        <v>219</v>
      </c>
      <c r="F157" s="2" t="s">
        <v>220</v>
      </c>
      <c r="G157" s="2">
        <v>3</v>
      </c>
      <c r="H157" s="2" t="s">
        <v>6</v>
      </c>
      <c r="I157" s="2" t="s">
        <v>11</v>
      </c>
      <c r="J157" s="2" t="s">
        <v>497</v>
      </c>
      <c r="K157" s="2" t="s">
        <v>667</v>
      </c>
      <c r="L157" s="3">
        <v>50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5">
        <f>MAX(ROUND(9*(AY157/L157), 0),1)</f>
        <v>9</v>
      </c>
      <c r="AM157" s="4"/>
      <c r="AN157" s="5">
        <f>MAX(ROUND(6*(AY157/L157), 0),1)</f>
        <v>6</v>
      </c>
      <c r="AO157" s="5">
        <f>MAX(ROUND(12*(AY157/L157), 0),1)</f>
        <v>12</v>
      </c>
      <c r="AP157" s="4"/>
      <c r="AQ157" s="5">
        <f>MAX(ROUND(13*(AY157/L157), 0),1)</f>
        <v>13</v>
      </c>
      <c r="AR157" s="4"/>
      <c r="AS157" s="5">
        <f>MAX(ROUND(10*(AY157/L157), 0),1)</f>
        <v>10</v>
      </c>
      <c r="AT157" s="4"/>
      <c r="AU157" s="4"/>
      <c r="AV157" s="4"/>
      <c r="AW157" s="4"/>
      <c r="AX157" s="4"/>
      <c r="AY157" s="2">
        <v>50</v>
      </c>
      <c r="AZ157" s="10">
        <f t="shared" si="2"/>
        <v>95</v>
      </c>
      <c r="BA157" s="10">
        <v>190</v>
      </c>
      <c r="BB157" s="6"/>
    </row>
    <row r="158" spans="1:54" ht="60" customHeight="1">
      <c r="A158" s="2" t="s">
        <v>1</v>
      </c>
      <c r="B158" s="2" t="s">
        <v>2</v>
      </c>
      <c r="C158" s="2" t="s">
        <v>17</v>
      </c>
      <c r="D158" s="2"/>
      <c r="E158" s="2" t="s">
        <v>127</v>
      </c>
      <c r="F158" s="2" t="s">
        <v>125</v>
      </c>
      <c r="G158" s="2">
        <v>31</v>
      </c>
      <c r="H158" s="2" t="s">
        <v>35</v>
      </c>
      <c r="I158" s="2" t="s">
        <v>36</v>
      </c>
      <c r="J158" s="2" t="s">
        <v>516</v>
      </c>
      <c r="K158" s="2" t="s">
        <v>668</v>
      </c>
      <c r="L158" s="3">
        <v>82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5">
        <f>MAX(ROUND(6*(AY158/L158), 0),1)</f>
        <v>6</v>
      </c>
      <c r="AD158" s="5">
        <f>MAX(ROUND(6*(AY158/L158), 0),1)</f>
        <v>6</v>
      </c>
      <c r="AE158" s="5">
        <f>MAX(ROUND(8*(AY158/L158), 0),1)</f>
        <v>8</v>
      </c>
      <c r="AF158" s="5">
        <f>MAX(ROUND(18*(AY158/L158), 0),1)</f>
        <v>18</v>
      </c>
      <c r="AG158" s="5">
        <f>MAX(ROUND(2*(AY158/L158), 0),1)</f>
        <v>2</v>
      </c>
      <c r="AH158" s="5">
        <f>MAX(ROUND(9*(AY158/L158), 0),1)</f>
        <v>9</v>
      </c>
      <c r="AI158" s="5">
        <f>MAX(ROUND(3*(AY158/L158), 0),1)</f>
        <v>3</v>
      </c>
      <c r="AJ158" s="5">
        <f>MAX(ROUND(14*(AY158/L158), 0),1)</f>
        <v>14</v>
      </c>
      <c r="AK158" s="5">
        <f>MAX(ROUND(1*(AY158/L158), 0),1)</f>
        <v>1</v>
      </c>
      <c r="AL158" s="5">
        <f>MAX(ROUND(7*(AY158/L158), 0),1)</f>
        <v>7</v>
      </c>
      <c r="AM158" s="5">
        <f>MAX(ROUND(8*(AY158/L158), 0),1)</f>
        <v>8</v>
      </c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2">
        <v>82</v>
      </c>
      <c r="AZ158" s="10">
        <f t="shared" si="2"/>
        <v>67.5</v>
      </c>
      <c r="BA158" s="10">
        <v>135</v>
      </c>
      <c r="BB158" s="6"/>
    </row>
    <row r="159" spans="1:54" ht="60" customHeight="1">
      <c r="A159" s="2" t="s">
        <v>1</v>
      </c>
      <c r="B159" s="2" t="s">
        <v>16</v>
      </c>
      <c r="C159" s="2" t="s">
        <v>17</v>
      </c>
      <c r="D159" s="2"/>
      <c r="E159" s="2" t="s">
        <v>130</v>
      </c>
      <c r="F159" s="2" t="s">
        <v>221</v>
      </c>
      <c r="G159" s="2">
        <v>18</v>
      </c>
      <c r="H159" s="2" t="s">
        <v>35</v>
      </c>
      <c r="I159" s="2" t="s">
        <v>36</v>
      </c>
      <c r="J159" s="2" t="s">
        <v>516</v>
      </c>
      <c r="K159" s="2" t="s">
        <v>669</v>
      </c>
      <c r="L159" s="3">
        <v>42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5">
        <f>MAX(ROUND(1*(AY159/L159), 0),1)</f>
        <v>1</v>
      </c>
      <c r="AL159" s="4"/>
      <c r="AM159" s="4"/>
      <c r="AN159" s="4"/>
      <c r="AO159" s="5">
        <f>MAX(ROUND(20*(AY159/L159), 0),1)</f>
        <v>20</v>
      </c>
      <c r="AP159" s="5">
        <f>MAX(ROUND(2*(AY159/L159), 0),1)</f>
        <v>2</v>
      </c>
      <c r="AQ159" s="5">
        <f>MAX(ROUND(13*(AY159/L159), 0),1)</f>
        <v>13</v>
      </c>
      <c r="AR159" s="5">
        <f>MAX(ROUND(1*(AY159/L159), 0),1)</f>
        <v>1</v>
      </c>
      <c r="AS159" s="5">
        <f>MAX(ROUND(1*(AY159/L159), 0),1)</f>
        <v>1</v>
      </c>
      <c r="AT159" s="5">
        <f>MAX(ROUND(4*(AY159/L159), 0),1)</f>
        <v>4</v>
      </c>
      <c r="AU159" s="4"/>
      <c r="AV159" s="4"/>
      <c r="AW159" s="4"/>
      <c r="AX159" s="4"/>
      <c r="AY159" s="2">
        <v>42</v>
      </c>
      <c r="AZ159" s="10">
        <f t="shared" si="2"/>
        <v>67.5</v>
      </c>
      <c r="BA159" s="10">
        <v>135</v>
      </c>
      <c r="BB159" s="6"/>
    </row>
    <row r="160" spans="1:54" ht="60" customHeight="1">
      <c r="A160" s="2" t="s">
        <v>1</v>
      </c>
      <c r="B160" s="2" t="s">
        <v>16</v>
      </c>
      <c r="C160" s="2" t="s">
        <v>17</v>
      </c>
      <c r="D160" s="2"/>
      <c r="E160" s="2" t="s">
        <v>130</v>
      </c>
      <c r="F160" s="2" t="s">
        <v>222</v>
      </c>
      <c r="G160" s="2">
        <v>5</v>
      </c>
      <c r="H160" s="2" t="s">
        <v>35</v>
      </c>
      <c r="I160" s="2" t="s">
        <v>36</v>
      </c>
      <c r="J160" s="2" t="s">
        <v>516</v>
      </c>
      <c r="K160" s="2" t="s">
        <v>670</v>
      </c>
      <c r="L160" s="3">
        <v>32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5">
        <f>MAX(ROUND(3*(AY160/L160), 0),1)</f>
        <v>3</v>
      </c>
      <c r="AP160" s="4"/>
      <c r="AQ160" s="5">
        <f>MAX(ROUND(18*(AY160/L160), 0),1)</f>
        <v>18</v>
      </c>
      <c r="AR160" s="5">
        <f>MAX(ROUND(8*(AY160/L160), 0),1)</f>
        <v>8</v>
      </c>
      <c r="AS160" s="4"/>
      <c r="AT160" s="5">
        <f>MAX(ROUND(3*(AY160/L160), 0),1)</f>
        <v>3</v>
      </c>
      <c r="AU160" s="4"/>
      <c r="AV160" s="4"/>
      <c r="AW160" s="4"/>
      <c r="AX160" s="4"/>
      <c r="AY160" s="2">
        <v>32</v>
      </c>
      <c r="AZ160" s="10">
        <f t="shared" si="2"/>
        <v>67.5</v>
      </c>
      <c r="BA160" s="10">
        <v>135</v>
      </c>
      <c r="BB160" s="6"/>
    </row>
    <row r="161" spans="1:54" ht="60" customHeight="1">
      <c r="A161" s="2" t="s">
        <v>1</v>
      </c>
      <c r="B161" s="2" t="s">
        <v>2</v>
      </c>
      <c r="C161" s="2" t="s">
        <v>17</v>
      </c>
      <c r="D161" s="2"/>
      <c r="E161" s="2" t="s">
        <v>153</v>
      </c>
      <c r="F161" s="2" t="s">
        <v>223</v>
      </c>
      <c r="G161" s="2">
        <v>101</v>
      </c>
      <c r="H161" s="2" t="s">
        <v>35</v>
      </c>
      <c r="I161" s="2" t="s">
        <v>36</v>
      </c>
      <c r="J161" s="2" t="s">
        <v>516</v>
      </c>
      <c r="K161" s="2" t="s">
        <v>671</v>
      </c>
      <c r="L161" s="3">
        <v>45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5">
        <f>MAX(ROUND(4*(AY161/L161), 0),1)</f>
        <v>4</v>
      </c>
      <c r="AD161" s="5">
        <f>MAX(ROUND(6*(AY161/L161), 0),1)</f>
        <v>6</v>
      </c>
      <c r="AE161" s="5">
        <f>MAX(ROUND(12*(AY161/L161), 0),1)</f>
        <v>12</v>
      </c>
      <c r="AF161" s="5">
        <f>MAX(ROUND(14*(AY161/L161), 0),1)</f>
        <v>14</v>
      </c>
      <c r="AG161" s="4"/>
      <c r="AH161" s="4"/>
      <c r="AI161" s="5">
        <f>MAX(ROUND(3*(AY161/L161), 0),1)</f>
        <v>3</v>
      </c>
      <c r="AJ161" s="5">
        <f>MAX(ROUND(3*(AY161/L161), 0),1)</f>
        <v>3</v>
      </c>
      <c r="AK161" s="4"/>
      <c r="AL161" s="4"/>
      <c r="AM161" s="5">
        <f>MAX(ROUND(3*(AY161/L161), 0),1)</f>
        <v>3</v>
      </c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2">
        <v>45</v>
      </c>
      <c r="AZ161" s="10">
        <f t="shared" si="2"/>
        <v>72.5</v>
      </c>
      <c r="BA161" s="10">
        <v>145</v>
      </c>
      <c r="BB161" s="6"/>
    </row>
    <row r="162" spans="1:54" ht="60" customHeight="1">
      <c r="A162" s="2" t="s">
        <v>1</v>
      </c>
      <c r="B162" s="2" t="s">
        <v>2</v>
      </c>
      <c r="C162" s="2" t="s">
        <v>17</v>
      </c>
      <c r="D162" s="2"/>
      <c r="E162" s="2" t="s">
        <v>153</v>
      </c>
      <c r="F162" s="2" t="s">
        <v>224</v>
      </c>
      <c r="G162" s="2">
        <v>12</v>
      </c>
      <c r="H162" s="2" t="s">
        <v>35</v>
      </c>
      <c r="I162" s="2" t="s">
        <v>36</v>
      </c>
      <c r="J162" s="2" t="s">
        <v>516</v>
      </c>
      <c r="K162" s="2" t="s">
        <v>672</v>
      </c>
      <c r="L162" s="3">
        <v>63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5">
        <f>MAX(ROUND(9*(AY162/L162), 0),1)</f>
        <v>9</v>
      </c>
      <c r="AE162" s="5">
        <f>MAX(ROUND(6*(AY162/L162), 0),1)</f>
        <v>6</v>
      </c>
      <c r="AF162" s="5">
        <f>MAX(ROUND(15*(AY162/L162), 0),1)</f>
        <v>15</v>
      </c>
      <c r="AG162" s="5">
        <f>MAX(ROUND(1*(AY162/L162), 0),1)</f>
        <v>1</v>
      </c>
      <c r="AH162" s="5">
        <f>MAX(ROUND(5*(AY162/L162), 0),1)</f>
        <v>5</v>
      </c>
      <c r="AI162" s="5">
        <f>MAX(ROUND(12*(AY162/L162), 0),1)</f>
        <v>12</v>
      </c>
      <c r="AJ162" s="5">
        <f>MAX(ROUND(2*(AY162/L162), 0),1)</f>
        <v>2</v>
      </c>
      <c r="AK162" s="4"/>
      <c r="AL162" s="5">
        <f>MAX(ROUND(5*(AY162/L162), 0),1)</f>
        <v>5</v>
      </c>
      <c r="AM162" s="5">
        <f>MAX(ROUND(8*(AY162/L162), 0),1)</f>
        <v>8</v>
      </c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2">
        <v>63</v>
      </c>
      <c r="AZ162" s="10">
        <f t="shared" si="2"/>
        <v>72.5</v>
      </c>
      <c r="BA162" s="10">
        <v>145</v>
      </c>
      <c r="BB162" s="6"/>
    </row>
    <row r="163" spans="1:54" ht="60" customHeight="1">
      <c r="A163" s="2" t="s">
        <v>1</v>
      </c>
      <c r="B163" s="2" t="s">
        <v>16</v>
      </c>
      <c r="C163" s="2" t="s">
        <v>17</v>
      </c>
      <c r="D163" s="2"/>
      <c r="E163" s="2" t="s">
        <v>156</v>
      </c>
      <c r="F163" s="2" t="s">
        <v>225</v>
      </c>
      <c r="G163" s="2">
        <v>12</v>
      </c>
      <c r="H163" s="2" t="s">
        <v>35</v>
      </c>
      <c r="I163" s="2" t="s">
        <v>36</v>
      </c>
      <c r="J163" s="2" t="s">
        <v>516</v>
      </c>
      <c r="K163" s="2" t="s">
        <v>673</v>
      </c>
      <c r="L163" s="3">
        <v>55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5">
        <f>MAX(ROUND(2*(AY163/L163), 0),1)</f>
        <v>2</v>
      </c>
      <c r="AL163" s="5">
        <f>MAX(ROUND(8*(AY163/L163), 0),1)</f>
        <v>8</v>
      </c>
      <c r="AM163" s="4"/>
      <c r="AN163" s="5">
        <f>MAX(ROUND(6*(AY163/L163), 0),1)</f>
        <v>6</v>
      </c>
      <c r="AO163" s="5">
        <f>MAX(ROUND(16*(AY163/L163), 0),1)</f>
        <v>16</v>
      </c>
      <c r="AP163" s="5">
        <f>MAX(ROUND(2*(AY163/L163), 0),1)</f>
        <v>2</v>
      </c>
      <c r="AQ163" s="5">
        <f>MAX(ROUND(6*(AY163/L163), 0),1)</f>
        <v>6</v>
      </c>
      <c r="AR163" s="5">
        <f>MAX(ROUND(7*(AY163/L163), 0),1)</f>
        <v>7</v>
      </c>
      <c r="AS163" s="5">
        <f>MAX(ROUND(2*(AY163/L163), 0),1)</f>
        <v>2</v>
      </c>
      <c r="AT163" s="5">
        <f>MAX(ROUND(6*(AY163/L163), 0),1)</f>
        <v>6</v>
      </c>
      <c r="AU163" s="4"/>
      <c r="AV163" s="4"/>
      <c r="AW163" s="4"/>
      <c r="AX163" s="4"/>
      <c r="AY163" s="2">
        <v>55</v>
      </c>
      <c r="AZ163" s="10">
        <f t="shared" si="2"/>
        <v>72.5</v>
      </c>
      <c r="BA163" s="10">
        <v>145</v>
      </c>
      <c r="BB163" s="6"/>
    </row>
    <row r="164" spans="1:54" ht="60" customHeight="1">
      <c r="A164" s="2" t="s">
        <v>1</v>
      </c>
      <c r="B164" s="2" t="s">
        <v>16</v>
      </c>
      <c r="C164" s="2" t="s">
        <v>17</v>
      </c>
      <c r="D164" s="2"/>
      <c r="E164" s="2" t="s">
        <v>156</v>
      </c>
      <c r="F164" s="2" t="s">
        <v>226</v>
      </c>
      <c r="G164" s="2">
        <v>31</v>
      </c>
      <c r="H164" s="2" t="s">
        <v>35</v>
      </c>
      <c r="I164" s="2" t="s">
        <v>36</v>
      </c>
      <c r="J164" s="2" t="s">
        <v>516</v>
      </c>
      <c r="K164" s="2" t="s">
        <v>674</v>
      </c>
      <c r="L164" s="3">
        <v>54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5">
        <f>MAX(ROUND(3*(AY164/L164), 0),1)</f>
        <v>3</v>
      </c>
      <c r="AM164" s="4"/>
      <c r="AN164" s="5">
        <f>MAX(ROUND(14*(AY164/L164), 0),1)</f>
        <v>14</v>
      </c>
      <c r="AO164" s="5">
        <f>MAX(ROUND(12*(AY164/L164), 0),1)</f>
        <v>12</v>
      </c>
      <c r="AP164" s="5">
        <f>MAX(ROUND(10*(AY164/L164), 0),1)</f>
        <v>10</v>
      </c>
      <c r="AQ164" s="5">
        <f>MAX(ROUND(14*(AY164/L164), 0),1)</f>
        <v>14</v>
      </c>
      <c r="AR164" s="4"/>
      <c r="AS164" s="5">
        <f>MAX(ROUND(1*(AY164/L164), 0),1)</f>
        <v>1</v>
      </c>
      <c r="AT164" s="4"/>
      <c r="AU164" s="4"/>
      <c r="AV164" s="4"/>
      <c r="AW164" s="4"/>
      <c r="AX164" s="4"/>
      <c r="AY164" s="2">
        <v>54</v>
      </c>
      <c r="AZ164" s="10">
        <f t="shared" si="2"/>
        <v>72.5</v>
      </c>
      <c r="BA164" s="10">
        <v>145</v>
      </c>
      <c r="BB164" s="6"/>
    </row>
    <row r="165" spans="1:54" ht="60" customHeight="1">
      <c r="A165" s="2" t="s">
        <v>1</v>
      </c>
      <c r="B165" s="2" t="s">
        <v>16</v>
      </c>
      <c r="C165" s="2" t="s">
        <v>17</v>
      </c>
      <c r="D165" s="2"/>
      <c r="E165" s="2" t="s">
        <v>156</v>
      </c>
      <c r="F165" s="2" t="s">
        <v>227</v>
      </c>
      <c r="G165" s="2">
        <v>5</v>
      </c>
      <c r="H165" s="2" t="s">
        <v>35</v>
      </c>
      <c r="I165" s="2" t="s">
        <v>36</v>
      </c>
      <c r="J165" s="2" t="s">
        <v>516</v>
      </c>
      <c r="K165" s="2" t="s">
        <v>675</v>
      </c>
      <c r="L165" s="3">
        <v>32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5">
        <f>MAX(ROUND(2*(AY165/L165), 0),1)</f>
        <v>2</v>
      </c>
      <c r="AM165" s="4"/>
      <c r="AN165" s="4"/>
      <c r="AO165" s="5">
        <f>MAX(ROUND(15*(AY165/L165), 0),1)</f>
        <v>15</v>
      </c>
      <c r="AP165" s="4"/>
      <c r="AQ165" s="5">
        <f>MAX(ROUND(12*(AY165/L165), 0),1)</f>
        <v>12</v>
      </c>
      <c r="AR165" s="5">
        <f>MAX(ROUND(3*(AY165/L165), 0),1)</f>
        <v>3</v>
      </c>
      <c r="AS165" s="4"/>
      <c r="AT165" s="4"/>
      <c r="AU165" s="4"/>
      <c r="AV165" s="4"/>
      <c r="AW165" s="4"/>
      <c r="AX165" s="4"/>
      <c r="AY165" s="2">
        <v>32</v>
      </c>
      <c r="AZ165" s="10">
        <f t="shared" si="2"/>
        <v>72.5</v>
      </c>
      <c r="BA165" s="10">
        <v>145</v>
      </c>
      <c r="BB165" s="6"/>
    </row>
    <row r="166" spans="1:54" ht="60" customHeight="1">
      <c r="A166" s="2" t="s">
        <v>1</v>
      </c>
      <c r="B166" s="2" t="s">
        <v>2</v>
      </c>
      <c r="C166" s="2" t="s">
        <v>17</v>
      </c>
      <c r="D166" s="2"/>
      <c r="E166" s="2" t="s">
        <v>159</v>
      </c>
      <c r="F166" s="2" t="s">
        <v>228</v>
      </c>
      <c r="G166" s="2">
        <v>8</v>
      </c>
      <c r="H166" s="2" t="s">
        <v>35</v>
      </c>
      <c r="I166" s="2" t="s">
        <v>36</v>
      </c>
      <c r="J166" s="2" t="s">
        <v>516</v>
      </c>
      <c r="K166" s="2" t="s">
        <v>676</v>
      </c>
      <c r="L166" s="3">
        <v>4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5">
        <f>MAX(ROUND(1*(AY166/L166), 0),1)</f>
        <v>1</v>
      </c>
      <c r="AD166" s="5">
        <f>MAX(ROUND(1*(AY166/L166), 0),1)</f>
        <v>1</v>
      </c>
      <c r="AE166" s="5">
        <f>MAX(ROUND(1*(AY166/L166), 0),1)</f>
        <v>1</v>
      </c>
      <c r="AF166" s="4"/>
      <c r="AG166" s="4"/>
      <c r="AH166" s="4"/>
      <c r="AI166" s="4"/>
      <c r="AJ166" s="4"/>
      <c r="AK166" s="4"/>
      <c r="AL166" s="4"/>
      <c r="AM166" s="5">
        <f>MAX(ROUND(1*(AY166/L166), 0),1)</f>
        <v>1</v>
      </c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2">
        <v>4</v>
      </c>
      <c r="AZ166" s="10">
        <f t="shared" si="2"/>
        <v>87.5</v>
      </c>
      <c r="BA166" s="10">
        <v>175</v>
      </c>
      <c r="BB166" s="6"/>
    </row>
    <row r="167" spans="1:54" ht="60" customHeight="1">
      <c r="A167" s="2" t="s">
        <v>1</v>
      </c>
      <c r="B167" s="2" t="s">
        <v>16</v>
      </c>
      <c r="C167" s="2" t="s">
        <v>17</v>
      </c>
      <c r="D167" s="2"/>
      <c r="E167" s="2" t="s">
        <v>159</v>
      </c>
      <c r="F167" s="2" t="s">
        <v>229</v>
      </c>
      <c r="G167" s="2">
        <v>12</v>
      </c>
      <c r="H167" s="2" t="s">
        <v>35</v>
      </c>
      <c r="I167" s="2" t="s">
        <v>36</v>
      </c>
      <c r="J167" s="2" t="s">
        <v>516</v>
      </c>
      <c r="K167" s="2" t="s">
        <v>677</v>
      </c>
      <c r="L167" s="3">
        <v>1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5">
        <f>MAX(ROUND(1*(AY167/L167), 0),1)</f>
        <v>1</v>
      </c>
      <c r="AR167" s="4"/>
      <c r="AS167" s="4"/>
      <c r="AT167" s="4"/>
      <c r="AU167" s="4"/>
      <c r="AV167" s="4"/>
      <c r="AW167" s="4"/>
      <c r="AX167" s="4"/>
      <c r="AY167" s="2">
        <v>1</v>
      </c>
      <c r="AZ167" s="10">
        <f t="shared" si="2"/>
        <v>87.5</v>
      </c>
      <c r="BA167" s="10">
        <v>175</v>
      </c>
      <c r="BB167" s="6"/>
    </row>
    <row r="168" spans="1:54" ht="60" customHeight="1">
      <c r="A168" s="2" t="s">
        <v>1</v>
      </c>
      <c r="B168" s="2" t="s">
        <v>16</v>
      </c>
      <c r="C168" s="2" t="s">
        <v>17</v>
      </c>
      <c r="D168" s="2"/>
      <c r="E168" s="2" t="s">
        <v>230</v>
      </c>
      <c r="F168" s="2" t="s">
        <v>30</v>
      </c>
      <c r="G168" s="2">
        <v>5</v>
      </c>
      <c r="H168" s="2" t="s">
        <v>6</v>
      </c>
      <c r="I168" s="2" t="s">
        <v>6</v>
      </c>
      <c r="J168" s="2" t="s">
        <v>495</v>
      </c>
      <c r="K168" s="2" t="s">
        <v>678</v>
      </c>
      <c r="L168" s="3">
        <v>6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5">
        <f>MAX(ROUND(2*(AY168/L168), 0),1)</f>
        <v>2</v>
      </c>
      <c r="AL168" s="5"/>
      <c r="AM168" s="4"/>
      <c r="AN168" s="5">
        <f>MAX(ROUND(2*(AY168/L168), 0),1)</f>
        <v>2</v>
      </c>
      <c r="AO168" s="5">
        <f>MAX(ROUND(1*(AY168/L168), 0),1)</f>
        <v>1</v>
      </c>
      <c r="AP168" s="4"/>
      <c r="AQ168" s="5">
        <f>MAX(ROUND(1*(AY168/L168), 0),1)</f>
        <v>1</v>
      </c>
      <c r="AR168" s="4"/>
      <c r="AS168" s="4"/>
      <c r="AT168" s="4"/>
      <c r="AU168" s="4"/>
      <c r="AV168" s="4"/>
      <c r="AW168" s="4"/>
      <c r="AX168" s="4"/>
      <c r="AY168" s="2">
        <v>6</v>
      </c>
      <c r="AZ168" s="10">
        <f t="shared" si="2"/>
        <v>35</v>
      </c>
      <c r="BA168" s="10">
        <v>70</v>
      </c>
      <c r="BB168" s="6"/>
    </row>
    <row r="169" spans="1:54" ht="60" customHeight="1">
      <c r="A169" s="2" t="s">
        <v>1</v>
      </c>
      <c r="B169" s="2" t="s">
        <v>2</v>
      </c>
      <c r="C169" s="2" t="s">
        <v>17</v>
      </c>
      <c r="D169" s="2"/>
      <c r="E169" s="2" t="s">
        <v>231</v>
      </c>
      <c r="F169" s="2" t="s">
        <v>232</v>
      </c>
      <c r="G169" s="2">
        <v>33</v>
      </c>
      <c r="H169" s="2" t="s">
        <v>6</v>
      </c>
      <c r="I169" s="2" t="s">
        <v>6</v>
      </c>
      <c r="J169" s="2" t="s">
        <v>495</v>
      </c>
      <c r="K169" s="2" t="s">
        <v>679</v>
      </c>
      <c r="L169" s="3">
        <v>3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5">
        <f>MAX(ROUND(2*(AY169/L169), 0),1)</f>
        <v>2</v>
      </c>
      <c r="AF169" s="4"/>
      <c r="AG169" s="4"/>
      <c r="AH169" s="4"/>
      <c r="AI169" s="5">
        <f>MAX(ROUND(1*(AY169/L169), 0),1)</f>
        <v>1</v>
      </c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2">
        <v>3</v>
      </c>
      <c r="AZ169" s="10">
        <f t="shared" si="2"/>
        <v>35</v>
      </c>
      <c r="BA169" s="10">
        <v>70</v>
      </c>
      <c r="BB169" s="6"/>
    </row>
    <row r="170" spans="1:54" ht="60" customHeight="1">
      <c r="A170" s="2" t="s">
        <v>1</v>
      </c>
      <c r="B170" s="2" t="s">
        <v>2</v>
      </c>
      <c r="C170" s="2" t="s">
        <v>17</v>
      </c>
      <c r="D170" s="2"/>
      <c r="E170" s="2" t="s">
        <v>233</v>
      </c>
      <c r="F170" s="2" t="s">
        <v>234</v>
      </c>
      <c r="G170" s="2">
        <v>33</v>
      </c>
      <c r="H170" s="2" t="s">
        <v>6</v>
      </c>
      <c r="I170" s="2" t="s">
        <v>6</v>
      </c>
      <c r="J170" s="2" t="s">
        <v>495</v>
      </c>
      <c r="K170" s="2" t="s">
        <v>680</v>
      </c>
      <c r="L170" s="3">
        <v>2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5">
        <f>MAX(ROUND(2*(AY170/L170), 0),1)</f>
        <v>2</v>
      </c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2">
        <v>2</v>
      </c>
      <c r="AZ170" s="10">
        <f t="shared" si="2"/>
        <v>30</v>
      </c>
      <c r="BA170" s="10">
        <v>60</v>
      </c>
      <c r="BB170" s="6"/>
    </row>
    <row r="171" spans="1:54" ht="60" customHeight="1">
      <c r="A171" s="2" t="s">
        <v>1</v>
      </c>
      <c r="B171" s="2" t="s">
        <v>2</v>
      </c>
      <c r="C171" s="2" t="s">
        <v>17</v>
      </c>
      <c r="D171" s="2"/>
      <c r="E171" s="2" t="s">
        <v>235</v>
      </c>
      <c r="F171" s="2" t="s">
        <v>236</v>
      </c>
      <c r="G171" s="2">
        <v>3</v>
      </c>
      <c r="H171" s="2" t="s">
        <v>6</v>
      </c>
      <c r="I171" s="2" t="s">
        <v>6</v>
      </c>
      <c r="J171" s="2" t="s">
        <v>497</v>
      </c>
      <c r="K171" s="2" t="s">
        <v>681</v>
      </c>
      <c r="L171" s="3">
        <v>33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5">
        <f>MAX(ROUND(5*(AY171/L171), 0),1)</f>
        <v>5</v>
      </c>
      <c r="AD171" s="4"/>
      <c r="AE171" s="5">
        <f>MAX(ROUND(1*(AY171/L171), 0),1)</f>
        <v>1</v>
      </c>
      <c r="AF171" s="5">
        <f>MAX(ROUND(11*(AY171/L171), 0),1)</f>
        <v>11</v>
      </c>
      <c r="AG171" s="4"/>
      <c r="AH171" s="5">
        <f>MAX(ROUND(10*(AY171/L171), 0),1)</f>
        <v>10</v>
      </c>
      <c r="AI171" s="5">
        <f>MAX(ROUND(2*(AY171/L171), 0),1)</f>
        <v>2</v>
      </c>
      <c r="AJ171" s="4"/>
      <c r="AK171" s="5">
        <f>MAX(ROUND(4*(AY171/L171), 0),1)</f>
        <v>4</v>
      </c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2">
        <v>33</v>
      </c>
      <c r="AZ171" s="10">
        <f t="shared" si="2"/>
        <v>35</v>
      </c>
      <c r="BA171" s="10">
        <v>70</v>
      </c>
      <c r="BB171" s="6"/>
    </row>
    <row r="172" spans="1:54" ht="60" customHeight="1">
      <c r="A172" s="2" t="s">
        <v>1</v>
      </c>
      <c r="B172" s="2" t="s">
        <v>16</v>
      </c>
      <c r="C172" s="2" t="s">
        <v>17</v>
      </c>
      <c r="D172" s="2"/>
      <c r="E172" s="2" t="s">
        <v>237</v>
      </c>
      <c r="F172" s="2" t="s">
        <v>238</v>
      </c>
      <c r="G172" s="2">
        <v>3</v>
      </c>
      <c r="H172" s="2" t="s">
        <v>6</v>
      </c>
      <c r="I172" s="2" t="s">
        <v>6</v>
      </c>
      <c r="J172" s="2" t="s">
        <v>495</v>
      </c>
      <c r="K172" s="2" t="s">
        <v>682</v>
      </c>
      <c r="L172" s="3">
        <v>1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5">
        <f>MAX(ROUND(1*(AY172/L172), 0),1)</f>
        <v>1</v>
      </c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2">
        <v>1</v>
      </c>
      <c r="AZ172" s="10">
        <f t="shared" si="2"/>
        <v>55</v>
      </c>
      <c r="BA172" s="10">
        <v>110</v>
      </c>
      <c r="BB172" s="6"/>
    </row>
    <row r="173" spans="1:54" ht="60" customHeight="1">
      <c r="A173" s="2" t="s">
        <v>1</v>
      </c>
      <c r="B173" s="2" t="s">
        <v>16</v>
      </c>
      <c r="C173" s="2" t="s">
        <v>17</v>
      </c>
      <c r="D173" s="2"/>
      <c r="E173" s="2" t="s">
        <v>237</v>
      </c>
      <c r="F173" s="2" t="s">
        <v>239</v>
      </c>
      <c r="G173" s="2">
        <v>52</v>
      </c>
      <c r="H173" s="2" t="s">
        <v>6</v>
      </c>
      <c r="I173" s="2" t="s">
        <v>6</v>
      </c>
      <c r="J173" s="2" t="s">
        <v>495</v>
      </c>
      <c r="K173" s="2" t="s">
        <v>683</v>
      </c>
      <c r="L173" s="3">
        <v>13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5">
        <f>MAX(ROUND(2*(AY173/L173), 0),1)</f>
        <v>2</v>
      </c>
      <c r="AJ173" s="4"/>
      <c r="AK173" s="5">
        <f>MAX(ROUND(4*(AY173/L173), 0),1)</f>
        <v>4</v>
      </c>
      <c r="AL173" s="5">
        <f>MAX(ROUND(7*(AY173/L173), 0),1)</f>
        <v>7</v>
      </c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2">
        <v>13</v>
      </c>
      <c r="AZ173" s="10">
        <f t="shared" si="2"/>
        <v>55</v>
      </c>
      <c r="BA173" s="10">
        <v>110</v>
      </c>
      <c r="BB173" s="6"/>
    </row>
    <row r="174" spans="1:54" ht="60" customHeight="1">
      <c r="A174" s="2" t="s">
        <v>1</v>
      </c>
      <c r="B174" s="2" t="s">
        <v>7</v>
      </c>
      <c r="C174" s="2" t="s">
        <v>17</v>
      </c>
      <c r="D174" s="2"/>
      <c r="E174" s="2" t="s">
        <v>240</v>
      </c>
      <c r="F174" s="2" t="s">
        <v>241</v>
      </c>
      <c r="G174" s="2">
        <v>12</v>
      </c>
      <c r="H174" s="2" t="s">
        <v>6</v>
      </c>
      <c r="I174" s="2" t="s">
        <v>6</v>
      </c>
      <c r="J174" s="2" t="s">
        <v>495</v>
      </c>
      <c r="K174" s="2" t="s">
        <v>684</v>
      </c>
      <c r="L174" s="3">
        <v>18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5">
        <f>MAX(ROUND(17*(AY174/L174), 0),1)</f>
        <v>17</v>
      </c>
      <c r="AD174" s="4"/>
      <c r="AE174" s="4"/>
      <c r="AF174" s="4"/>
      <c r="AG174" s="4"/>
      <c r="AH174" s="5">
        <f>MAX(ROUND(1*(AY174/L174), 0),1)</f>
        <v>1</v>
      </c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2">
        <v>18</v>
      </c>
      <c r="AZ174" s="10">
        <f t="shared" si="2"/>
        <v>60</v>
      </c>
      <c r="BA174" s="10">
        <v>120</v>
      </c>
      <c r="BB174" s="6"/>
    </row>
    <row r="175" spans="1:54" ht="60" customHeight="1">
      <c r="A175" s="2" t="s">
        <v>1</v>
      </c>
      <c r="B175" s="2" t="s">
        <v>7</v>
      </c>
      <c r="C175" s="2" t="s">
        <v>17</v>
      </c>
      <c r="D175" s="2"/>
      <c r="E175" s="2" t="s">
        <v>240</v>
      </c>
      <c r="F175" s="2" t="s">
        <v>203</v>
      </c>
      <c r="G175" s="2">
        <v>8</v>
      </c>
      <c r="H175" s="2" t="s">
        <v>6</v>
      </c>
      <c r="I175" s="2" t="s">
        <v>6</v>
      </c>
      <c r="J175" s="2" t="s">
        <v>495</v>
      </c>
      <c r="K175" s="2" t="s">
        <v>685</v>
      </c>
      <c r="L175" s="3">
        <v>18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5">
        <f>MAX(ROUND(13*(AY175/L175), 0),1)</f>
        <v>13</v>
      </c>
      <c r="AD175" s="4"/>
      <c r="AE175" s="5">
        <f>MAX(ROUND(5*(AY175/L175), 0),1)</f>
        <v>5</v>
      </c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2">
        <v>18</v>
      </c>
      <c r="AZ175" s="10">
        <f t="shared" si="2"/>
        <v>60</v>
      </c>
      <c r="BA175" s="10">
        <v>120</v>
      </c>
      <c r="BB175" s="6"/>
    </row>
    <row r="176" spans="1:54" ht="60" customHeight="1">
      <c r="A176" s="2" t="s">
        <v>1</v>
      </c>
      <c r="B176" s="2" t="s">
        <v>7</v>
      </c>
      <c r="C176" s="2" t="s">
        <v>17</v>
      </c>
      <c r="D176" s="2"/>
      <c r="E176" s="2" t="s">
        <v>242</v>
      </c>
      <c r="F176" s="2" t="s">
        <v>243</v>
      </c>
      <c r="G176" s="2">
        <v>3</v>
      </c>
      <c r="H176" s="2" t="s">
        <v>6</v>
      </c>
      <c r="I176" s="2" t="s">
        <v>6</v>
      </c>
      <c r="J176" s="2" t="s">
        <v>495</v>
      </c>
      <c r="K176" s="2" t="s">
        <v>686</v>
      </c>
      <c r="L176" s="3">
        <v>2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5">
        <f>MAX(ROUND(2*(AY176/L176), 0),1)</f>
        <v>2</v>
      </c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2">
        <v>2</v>
      </c>
      <c r="AZ176" s="10">
        <f t="shared" si="2"/>
        <v>47.5</v>
      </c>
      <c r="BA176" s="10">
        <v>95</v>
      </c>
      <c r="BB176" s="6"/>
    </row>
    <row r="177" spans="1:54" ht="60" customHeight="1">
      <c r="A177" s="2" t="s">
        <v>1</v>
      </c>
      <c r="B177" s="2" t="s">
        <v>7</v>
      </c>
      <c r="C177" s="2" t="s">
        <v>17</v>
      </c>
      <c r="D177" s="2"/>
      <c r="E177" s="2" t="s">
        <v>244</v>
      </c>
      <c r="F177" s="2" t="s">
        <v>243</v>
      </c>
      <c r="G177" s="2">
        <v>3</v>
      </c>
      <c r="H177" s="2" t="s">
        <v>6</v>
      </c>
      <c r="I177" s="2" t="s">
        <v>6</v>
      </c>
      <c r="J177" s="2" t="s">
        <v>495</v>
      </c>
      <c r="K177" s="2" t="s">
        <v>687</v>
      </c>
      <c r="L177" s="3">
        <v>2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5">
        <f>MAX(ROUND(1*(AY177/L177), 0),1)</f>
        <v>1</v>
      </c>
      <c r="AM177" s="4"/>
      <c r="AN177" s="4"/>
      <c r="AO177" s="4"/>
      <c r="AP177" s="4"/>
      <c r="AQ177" s="5">
        <f>MAX(ROUND(1*(AY177/L177), 0),1)</f>
        <v>1</v>
      </c>
      <c r="AR177" s="4"/>
      <c r="AS177" s="4"/>
      <c r="AT177" s="4"/>
      <c r="AU177" s="4"/>
      <c r="AV177" s="4"/>
      <c r="AW177" s="4"/>
      <c r="AX177" s="4"/>
      <c r="AY177" s="2">
        <v>2</v>
      </c>
      <c r="AZ177" s="10">
        <f t="shared" si="2"/>
        <v>57.5</v>
      </c>
      <c r="BA177" s="10">
        <v>115</v>
      </c>
      <c r="BB177" s="6"/>
    </row>
    <row r="178" spans="1:54" ht="60" customHeight="1">
      <c r="A178" s="2" t="s">
        <v>1</v>
      </c>
      <c r="B178" s="2" t="s">
        <v>2</v>
      </c>
      <c r="C178" s="2" t="s">
        <v>8</v>
      </c>
      <c r="D178" s="2"/>
      <c r="E178" s="2" t="s">
        <v>77</v>
      </c>
      <c r="F178" s="2" t="s">
        <v>245</v>
      </c>
      <c r="G178" s="2">
        <v>14</v>
      </c>
      <c r="H178" s="2" t="s">
        <v>6</v>
      </c>
      <c r="I178" s="2" t="s">
        <v>11</v>
      </c>
      <c r="J178" s="2" t="s">
        <v>497</v>
      </c>
      <c r="K178" s="2" t="s">
        <v>688</v>
      </c>
      <c r="L178" s="3">
        <v>25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5">
        <f>MAX(ROUND(18*(AY178/L178), 0),1)</f>
        <v>18</v>
      </c>
      <c r="AD178" s="4"/>
      <c r="AE178" s="5"/>
      <c r="AF178" s="5"/>
      <c r="AG178" s="4"/>
      <c r="AH178" s="5"/>
      <c r="AI178" s="5"/>
      <c r="AJ178" s="4"/>
      <c r="AK178" s="5">
        <f>MAX(ROUND(7*(AY178/L178), 0),1)</f>
        <v>7</v>
      </c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2">
        <v>25</v>
      </c>
      <c r="AZ178" s="10">
        <f t="shared" si="2"/>
        <v>100</v>
      </c>
      <c r="BA178" s="10">
        <v>200</v>
      </c>
      <c r="BB178" s="6"/>
    </row>
    <row r="179" spans="1:54" ht="60" customHeight="1">
      <c r="A179" s="2" t="s">
        <v>1</v>
      </c>
      <c r="B179" s="2" t="s">
        <v>7</v>
      </c>
      <c r="C179" s="2" t="s">
        <v>143</v>
      </c>
      <c r="D179" s="2"/>
      <c r="E179" s="2" t="s">
        <v>144</v>
      </c>
      <c r="F179" s="2" t="s">
        <v>246</v>
      </c>
      <c r="G179" s="2">
        <v>8</v>
      </c>
      <c r="H179" s="2" t="s">
        <v>6</v>
      </c>
      <c r="I179" s="2" t="s">
        <v>6</v>
      </c>
      <c r="J179" s="2" t="s">
        <v>497</v>
      </c>
      <c r="K179" s="2" t="s">
        <v>689</v>
      </c>
      <c r="L179" s="3">
        <v>1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5">
        <f>MAX(ROUND(1*(AY179/L179), 0),1)</f>
        <v>1</v>
      </c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2">
        <v>1</v>
      </c>
      <c r="AZ179" s="10">
        <f t="shared" si="2"/>
        <v>55</v>
      </c>
      <c r="BA179" s="10">
        <v>110</v>
      </c>
      <c r="BB179" s="6"/>
    </row>
    <row r="180" spans="1:54" ht="60" customHeight="1">
      <c r="A180" s="2" t="s">
        <v>1</v>
      </c>
      <c r="B180" s="2" t="s">
        <v>7</v>
      </c>
      <c r="C180" s="2" t="s">
        <v>17</v>
      </c>
      <c r="D180" s="2"/>
      <c r="E180" s="2" t="s">
        <v>247</v>
      </c>
      <c r="F180" s="2" t="s">
        <v>248</v>
      </c>
      <c r="G180" s="2">
        <v>18</v>
      </c>
      <c r="H180" s="2" t="s">
        <v>6</v>
      </c>
      <c r="I180" s="2" t="s">
        <v>6</v>
      </c>
      <c r="J180" s="2" t="s">
        <v>495</v>
      </c>
      <c r="K180" s="2" t="s">
        <v>690</v>
      </c>
      <c r="L180" s="3">
        <v>1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5"/>
      <c r="AM180" s="4"/>
      <c r="AN180" s="4"/>
      <c r="AO180" s="5">
        <f>MAX(ROUND(1*(AY180/L180), 0),1)</f>
        <v>1</v>
      </c>
      <c r="AP180" s="4"/>
      <c r="AQ180" s="4"/>
      <c r="AR180" s="4"/>
      <c r="AS180" s="4"/>
      <c r="AT180" s="4"/>
      <c r="AU180" s="4"/>
      <c r="AV180" s="4"/>
      <c r="AW180" s="4"/>
      <c r="AX180" s="4"/>
      <c r="AY180" s="2">
        <v>1</v>
      </c>
      <c r="AZ180" s="10">
        <f t="shared" si="2"/>
        <v>30</v>
      </c>
      <c r="BA180" s="10">
        <v>60</v>
      </c>
      <c r="BB180" s="6"/>
    </row>
    <row r="181" spans="1:54" ht="60" customHeight="1">
      <c r="A181" s="2" t="s">
        <v>1</v>
      </c>
      <c r="B181" s="2" t="s">
        <v>7</v>
      </c>
      <c r="C181" s="2" t="s">
        <v>3</v>
      </c>
      <c r="D181" s="2"/>
      <c r="E181" s="2" t="s">
        <v>195</v>
      </c>
      <c r="F181" s="2" t="s">
        <v>249</v>
      </c>
      <c r="G181" s="2">
        <v>12</v>
      </c>
      <c r="H181" s="2" t="s">
        <v>6</v>
      </c>
      <c r="I181" s="2" t="s">
        <v>6</v>
      </c>
      <c r="J181" s="2" t="s">
        <v>497</v>
      </c>
      <c r="K181" s="2" t="s">
        <v>691</v>
      </c>
      <c r="L181" s="3">
        <v>43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5">
        <f>MAX(ROUND(8*(AY181/L181), 0),1)</f>
        <v>8</v>
      </c>
      <c r="AM181" s="4"/>
      <c r="AN181" s="5">
        <f>MAX(ROUND(4*(AY181/L181), 0),1)</f>
        <v>4</v>
      </c>
      <c r="AO181" s="5">
        <f>MAX(ROUND(21*(AY181/L181), 0),1)</f>
        <v>21</v>
      </c>
      <c r="AP181" s="4"/>
      <c r="AQ181" s="5">
        <f>MAX(ROUND(10*(AY181/L181), 0),1)</f>
        <v>10</v>
      </c>
      <c r="AR181" s="4"/>
      <c r="AS181" s="4"/>
      <c r="AT181" s="4"/>
      <c r="AU181" s="4"/>
      <c r="AV181" s="4"/>
      <c r="AW181" s="4"/>
      <c r="AX181" s="4"/>
      <c r="AY181" s="2">
        <v>43</v>
      </c>
      <c r="AZ181" s="10">
        <f t="shared" si="2"/>
        <v>52.5</v>
      </c>
      <c r="BA181" s="10">
        <v>105</v>
      </c>
      <c r="BB181" s="6"/>
    </row>
    <row r="182" spans="1:54" ht="60" customHeight="1">
      <c r="A182" s="2" t="s">
        <v>1</v>
      </c>
      <c r="B182" s="2" t="s">
        <v>250</v>
      </c>
      <c r="C182" s="2" t="s">
        <v>3</v>
      </c>
      <c r="D182" s="2"/>
      <c r="E182" s="2" t="s">
        <v>251</v>
      </c>
      <c r="F182" s="2" t="s">
        <v>252</v>
      </c>
      <c r="G182" s="2">
        <v>3</v>
      </c>
      <c r="H182" s="2" t="s">
        <v>6</v>
      </c>
      <c r="I182" s="2" t="s">
        <v>6</v>
      </c>
      <c r="J182" s="2" t="s">
        <v>495</v>
      </c>
      <c r="K182" s="2" t="s">
        <v>692</v>
      </c>
      <c r="L182" s="3">
        <v>4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5">
        <f>MAX(ROUND(4*(AY182/L182), 0),1)</f>
        <v>4</v>
      </c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2">
        <v>4</v>
      </c>
      <c r="AZ182" s="10">
        <f t="shared" si="2"/>
        <v>32.5</v>
      </c>
      <c r="BA182" s="10">
        <v>65</v>
      </c>
      <c r="BB182" s="6"/>
    </row>
    <row r="183" spans="1:54" ht="60" customHeight="1">
      <c r="A183" s="2" t="s">
        <v>1</v>
      </c>
      <c r="B183" s="2" t="s">
        <v>250</v>
      </c>
      <c r="C183" s="2" t="s">
        <v>3</v>
      </c>
      <c r="D183" s="2"/>
      <c r="E183" s="2" t="s">
        <v>253</v>
      </c>
      <c r="F183" s="2" t="s">
        <v>254</v>
      </c>
      <c r="G183" s="2">
        <v>31</v>
      </c>
      <c r="H183" s="2" t="s">
        <v>6</v>
      </c>
      <c r="I183" s="2" t="s">
        <v>6</v>
      </c>
      <c r="J183" s="2" t="s">
        <v>495</v>
      </c>
      <c r="K183" s="2" t="s">
        <v>693</v>
      </c>
      <c r="L183" s="3">
        <v>1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5">
        <f>MAX(ROUND(1*(AY183/L183), 0),1)</f>
        <v>1</v>
      </c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2">
        <v>1</v>
      </c>
      <c r="AZ183" s="10">
        <f t="shared" si="2"/>
        <v>32.5</v>
      </c>
      <c r="BA183" s="10">
        <v>65</v>
      </c>
      <c r="BB183" s="6"/>
    </row>
    <row r="184" spans="1:54" ht="60" customHeight="1">
      <c r="A184" s="2" t="s">
        <v>1</v>
      </c>
      <c r="B184" s="2" t="s">
        <v>16</v>
      </c>
      <c r="C184" s="2" t="s">
        <v>17</v>
      </c>
      <c r="D184" s="2"/>
      <c r="E184" s="2" t="s">
        <v>255</v>
      </c>
      <c r="F184" s="2" t="s">
        <v>256</v>
      </c>
      <c r="G184" s="2">
        <v>8</v>
      </c>
      <c r="H184" s="2" t="s">
        <v>35</v>
      </c>
      <c r="I184" s="2" t="s">
        <v>36</v>
      </c>
      <c r="J184" s="2" t="s">
        <v>516</v>
      </c>
      <c r="K184" s="2" t="s">
        <v>694</v>
      </c>
      <c r="L184" s="3">
        <v>2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5">
        <f>MAX(ROUND(1*(AY184/L184), 0),1)</f>
        <v>1</v>
      </c>
      <c r="AQ184" s="4"/>
      <c r="AR184" s="4"/>
      <c r="AS184" s="5">
        <f>MAX(ROUND(1*(AY184/L184), 0),1)</f>
        <v>1</v>
      </c>
      <c r="AT184" s="4"/>
      <c r="AU184" s="4"/>
      <c r="AV184" s="4"/>
      <c r="AW184" s="4"/>
      <c r="AX184" s="4"/>
      <c r="AY184" s="2">
        <v>2</v>
      </c>
      <c r="AZ184" s="10">
        <f t="shared" si="2"/>
        <v>67.5</v>
      </c>
      <c r="BA184" s="10">
        <v>135</v>
      </c>
      <c r="BB184" s="6"/>
    </row>
    <row r="185" spans="1:54" ht="60" customHeight="1">
      <c r="A185" s="2" t="s">
        <v>1</v>
      </c>
      <c r="B185" s="2" t="s">
        <v>2</v>
      </c>
      <c r="C185" s="2" t="s">
        <v>17</v>
      </c>
      <c r="D185" s="2"/>
      <c r="E185" s="2" t="s">
        <v>257</v>
      </c>
      <c r="F185" s="2" t="s">
        <v>258</v>
      </c>
      <c r="G185" s="2">
        <v>15</v>
      </c>
      <c r="H185" s="2" t="s">
        <v>35</v>
      </c>
      <c r="I185" s="2" t="s">
        <v>36</v>
      </c>
      <c r="J185" s="2" t="s">
        <v>516</v>
      </c>
      <c r="K185" s="2" t="s">
        <v>695</v>
      </c>
      <c r="L185" s="3">
        <v>8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5">
        <f>MAX(ROUND(1*(AY185/L185), 0),1)</f>
        <v>1</v>
      </c>
      <c r="AD185" s="5">
        <f>MAX(ROUND(5*(AY185/L185), 0),1)</f>
        <v>5</v>
      </c>
      <c r="AE185" s="5">
        <f>MAX(ROUND(2*(AY185/L185), 0),1)</f>
        <v>2</v>
      </c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2">
        <v>8</v>
      </c>
      <c r="AZ185" s="10">
        <f t="shared" si="2"/>
        <v>67.5</v>
      </c>
      <c r="BA185" s="10">
        <v>135</v>
      </c>
      <c r="BB185" s="6"/>
    </row>
    <row r="186" spans="1:54" ht="60" customHeight="1">
      <c r="A186" s="2" t="s">
        <v>1</v>
      </c>
      <c r="B186" s="2" t="s">
        <v>2</v>
      </c>
      <c r="C186" s="2" t="s">
        <v>17</v>
      </c>
      <c r="D186" s="2"/>
      <c r="E186" s="2" t="s">
        <v>259</v>
      </c>
      <c r="F186" s="2" t="s">
        <v>260</v>
      </c>
      <c r="G186" s="2">
        <v>11</v>
      </c>
      <c r="H186" s="2" t="s">
        <v>6</v>
      </c>
      <c r="I186" s="2" t="s">
        <v>6</v>
      </c>
      <c r="J186" s="2" t="s">
        <v>696</v>
      </c>
      <c r="K186" s="2" t="s">
        <v>697</v>
      </c>
      <c r="L186" s="3">
        <v>25</v>
      </c>
      <c r="M186" s="4"/>
      <c r="N186" s="5">
        <f>MAX(ROUND(4*(AY186/L186), 0),1)</f>
        <v>4</v>
      </c>
      <c r="O186" s="5">
        <f>MAX(ROUND(9*(AY186/L186), 0),1)</f>
        <v>9</v>
      </c>
      <c r="P186" s="5">
        <f>MAX(ROUND(8*(AY186/L186), 0),1)</f>
        <v>8</v>
      </c>
      <c r="Q186" s="5">
        <f>MAX(ROUND(4*(AY186/L186), 0),1)</f>
        <v>4</v>
      </c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2">
        <v>25</v>
      </c>
      <c r="AZ186" s="10">
        <f t="shared" si="2"/>
        <v>75</v>
      </c>
      <c r="BA186" s="10">
        <v>150</v>
      </c>
      <c r="BB186" s="6"/>
    </row>
    <row r="187" spans="1:54" ht="60" customHeight="1">
      <c r="A187" s="2" t="s">
        <v>1</v>
      </c>
      <c r="B187" s="2" t="s">
        <v>2</v>
      </c>
      <c r="C187" s="2" t="s">
        <v>17</v>
      </c>
      <c r="D187" s="2"/>
      <c r="E187" s="2" t="s">
        <v>261</v>
      </c>
      <c r="F187" s="2" t="s">
        <v>50</v>
      </c>
      <c r="G187" s="2">
        <v>8</v>
      </c>
      <c r="H187" s="2" t="s">
        <v>35</v>
      </c>
      <c r="I187" s="2" t="s">
        <v>36</v>
      </c>
      <c r="J187" s="2" t="s">
        <v>528</v>
      </c>
      <c r="K187" s="2" t="s">
        <v>698</v>
      </c>
      <c r="L187" s="3">
        <v>117</v>
      </c>
      <c r="M187" s="4"/>
      <c r="N187" s="5">
        <f>MAX(ROUND(19*(AY187/L187), 0),1)</f>
        <v>19</v>
      </c>
      <c r="O187" s="5">
        <f>MAX(ROUND(21*(AY187/L187), 0),1)</f>
        <v>21</v>
      </c>
      <c r="P187" s="5">
        <f>MAX(ROUND(38*(AY187/L187), 0),1)</f>
        <v>38</v>
      </c>
      <c r="Q187" s="5">
        <f>MAX(ROUND(22*(AY187/L187), 0),1)</f>
        <v>22</v>
      </c>
      <c r="R187" s="5">
        <f>MAX(ROUND(17*(AY187/L187), 0),1)</f>
        <v>17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2">
        <v>117</v>
      </c>
      <c r="AZ187" s="10">
        <f t="shared" si="2"/>
        <v>80</v>
      </c>
      <c r="BA187" s="10">
        <v>160</v>
      </c>
      <c r="BB187" s="6"/>
    </row>
    <row r="188" spans="1:54" ht="60" customHeight="1">
      <c r="A188" s="2" t="s">
        <v>1</v>
      </c>
      <c r="B188" s="2" t="s">
        <v>16</v>
      </c>
      <c r="C188" s="2" t="s">
        <v>17</v>
      </c>
      <c r="D188" s="2"/>
      <c r="E188" s="2" t="s">
        <v>262</v>
      </c>
      <c r="F188" s="2" t="s">
        <v>50</v>
      </c>
      <c r="G188" s="2">
        <v>8</v>
      </c>
      <c r="H188" s="2" t="s">
        <v>35</v>
      </c>
      <c r="I188" s="2" t="s">
        <v>36</v>
      </c>
      <c r="J188" s="2" t="s">
        <v>528</v>
      </c>
      <c r="K188" s="2" t="s">
        <v>699</v>
      </c>
      <c r="L188" s="3">
        <v>111</v>
      </c>
      <c r="M188" s="4"/>
      <c r="N188" s="4"/>
      <c r="O188" s="5">
        <f>MAX(ROUND(14*(AY188/L188), 0),1)</f>
        <v>14</v>
      </c>
      <c r="P188" s="5">
        <f>MAX(ROUND(18*(AY188/L188), 0),1)</f>
        <v>18</v>
      </c>
      <c r="Q188" s="5">
        <f>MAX(ROUND(39*(AY188/L188), 0),1)</f>
        <v>39</v>
      </c>
      <c r="R188" s="5">
        <f>MAX(ROUND(22*(AY188/L188), 0),1)</f>
        <v>22</v>
      </c>
      <c r="S188" s="4"/>
      <c r="T188" s="5">
        <f>MAX(ROUND(18*(AY188/L188), 0),1)</f>
        <v>18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2">
        <v>111</v>
      </c>
      <c r="AZ188" s="10">
        <f t="shared" si="2"/>
        <v>80</v>
      </c>
      <c r="BA188" s="10">
        <v>160</v>
      </c>
      <c r="BB188" s="6"/>
    </row>
    <row r="189" spans="1:54" ht="60" customHeight="1">
      <c r="A189" s="2" t="s">
        <v>1</v>
      </c>
      <c r="B189" s="2" t="s">
        <v>2</v>
      </c>
      <c r="C189" s="2" t="s">
        <v>17</v>
      </c>
      <c r="D189" s="2"/>
      <c r="E189" s="2" t="s">
        <v>263</v>
      </c>
      <c r="F189" s="2" t="s">
        <v>50</v>
      </c>
      <c r="G189" s="2">
        <v>8</v>
      </c>
      <c r="H189" s="2" t="s">
        <v>35</v>
      </c>
      <c r="I189" s="2" t="s">
        <v>36</v>
      </c>
      <c r="J189" s="2" t="s">
        <v>696</v>
      </c>
      <c r="K189" s="2" t="s">
        <v>700</v>
      </c>
      <c r="L189" s="3">
        <v>114</v>
      </c>
      <c r="M189" s="4"/>
      <c r="N189" s="5">
        <f>MAX(ROUND(16*(AY189/L189), 0),1)</f>
        <v>16</v>
      </c>
      <c r="O189" s="5">
        <f>MAX(ROUND(21*(AY189/L189), 0),1)</f>
        <v>21</v>
      </c>
      <c r="P189" s="5">
        <f>MAX(ROUND(37*(AY189/L189), 0),1)</f>
        <v>37</v>
      </c>
      <c r="Q189" s="5">
        <f>MAX(ROUND(23*(AY189/L189), 0),1)</f>
        <v>23</v>
      </c>
      <c r="R189" s="5">
        <f>MAX(ROUND(17*(AY189/L189), 0),1)</f>
        <v>17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2">
        <v>114</v>
      </c>
      <c r="AZ189" s="10">
        <f t="shared" si="2"/>
        <v>35</v>
      </c>
      <c r="BA189" s="10">
        <v>70</v>
      </c>
      <c r="BB189" s="6"/>
    </row>
    <row r="190" spans="1:54" ht="60" customHeight="1">
      <c r="A190" s="2" t="s">
        <v>1</v>
      </c>
      <c r="B190" s="2" t="s">
        <v>16</v>
      </c>
      <c r="C190" s="2" t="s">
        <v>17</v>
      </c>
      <c r="D190" s="2"/>
      <c r="E190" s="2" t="s">
        <v>264</v>
      </c>
      <c r="F190" s="2" t="s">
        <v>50</v>
      </c>
      <c r="G190" s="2">
        <v>8</v>
      </c>
      <c r="H190" s="2" t="s">
        <v>35</v>
      </c>
      <c r="I190" s="2" t="s">
        <v>36</v>
      </c>
      <c r="J190" s="2" t="s">
        <v>696</v>
      </c>
      <c r="K190" s="2" t="s">
        <v>701</v>
      </c>
      <c r="L190" s="3">
        <v>114</v>
      </c>
      <c r="M190" s="4"/>
      <c r="N190" s="4"/>
      <c r="O190" s="5">
        <f>MAX(ROUND(13*(AY190/L190), 0),1)</f>
        <v>13</v>
      </c>
      <c r="P190" s="5">
        <f>MAX(ROUND(17*(AY190/L190), 0),1)</f>
        <v>17</v>
      </c>
      <c r="Q190" s="5">
        <f>MAX(ROUND(40*(AY190/L190), 0),1)</f>
        <v>40</v>
      </c>
      <c r="R190" s="5">
        <f>MAX(ROUND(26*(AY190/L190), 0),1)</f>
        <v>26</v>
      </c>
      <c r="S190" s="4"/>
      <c r="T190" s="5">
        <f>MAX(ROUND(18*(AY190/L190), 0),1)</f>
        <v>18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2">
        <v>114</v>
      </c>
      <c r="AZ190" s="10">
        <f t="shared" si="2"/>
        <v>35</v>
      </c>
      <c r="BA190" s="10">
        <v>70</v>
      </c>
      <c r="BB190" s="6"/>
    </row>
    <row r="191" spans="1:54" ht="60" customHeight="1">
      <c r="A191" s="2" t="s">
        <v>1</v>
      </c>
      <c r="B191" s="2" t="s">
        <v>7</v>
      </c>
      <c r="C191" s="2" t="s">
        <v>17</v>
      </c>
      <c r="D191" s="2"/>
      <c r="E191" s="2" t="s">
        <v>265</v>
      </c>
      <c r="F191" s="2" t="s">
        <v>266</v>
      </c>
      <c r="G191" s="2">
        <v>2</v>
      </c>
      <c r="H191" s="2" t="s">
        <v>6</v>
      </c>
      <c r="I191" s="2" t="s">
        <v>6</v>
      </c>
      <c r="J191" s="2" t="s">
        <v>495</v>
      </c>
      <c r="K191" s="2" t="s">
        <v>702</v>
      </c>
      <c r="L191" s="3">
        <v>1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5">
        <f>MAX(ROUND(1*(AY191/L191), 0),1)</f>
        <v>1</v>
      </c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2">
        <v>1</v>
      </c>
      <c r="AZ191" s="10">
        <f t="shared" si="2"/>
        <v>60</v>
      </c>
      <c r="BA191" s="10">
        <v>120</v>
      </c>
      <c r="BB191" s="6"/>
    </row>
    <row r="192" spans="1:54" ht="60" customHeight="1">
      <c r="A192" s="2" t="s">
        <v>1</v>
      </c>
      <c r="B192" s="2" t="s">
        <v>7</v>
      </c>
      <c r="C192" s="2" t="s">
        <v>8</v>
      </c>
      <c r="D192" s="2"/>
      <c r="E192" s="2" t="s">
        <v>267</v>
      </c>
      <c r="F192" s="2" t="s">
        <v>268</v>
      </c>
      <c r="G192" s="2">
        <v>3</v>
      </c>
      <c r="H192" s="2" t="s">
        <v>6</v>
      </c>
      <c r="I192" s="2" t="s">
        <v>11</v>
      </c>
      <c r="J192" s="2" t="s">
        <v>497</v>
      </c>
      <c r="K192" s="2" t="s">
        <v>703</v>
      </c>
      <c r="L192" s="3">
        <v>30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5">
        <f>MAX(ROUND(24*(AY192/L192), 0),1)</f>
        <v>24</v>
      </c>
      <c r="AD192" s="4"/>
      <c r="AE192" s="4"/>
      <c r="AF192" s="4"/>
      <c r="AG192" s="4"/>
      <c r="AH192" s="4"/>
      <c r="AI192" s="4"/>
      <c r="AJ192" s="4"/>
      <c r="AK192" s="5">
        <f>MAX(ROUND(6*(AY192/L192), 0),1)</f>
        <v>6</v>
      </c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2">
        <v>30</v>
      </c>
      <c r="AZ192" s="10">
        <f t="shared" si="2"/>
        <v>115</v>
      </c>
      <c r="BA192" s="10">
        <v>230</v>
      </c>
      <c r="BB192" s="6"/>
    </row>
    <row r="193" spans="1:54" ht="60" customHeight="1">
      <c r="A193" s="2" t="s">
        <v>1</v>
      </c>
      <c r="B193" s="2" t="s">
        <v>2</v>
      </c>
      <c r="C193" s="2" t="s">
        <v>8</v>
      </c>
      <c r="D193" s="2"/>
      <c r="E193" s="2" t="s">
        <v>267</v>
      </c>
      <c r="F193" s="2" t="s">
        <v>269</v>
      </c>
      <c r="G193" s="2">
        <v>13</v>
      </c>
      <c r="H193" s="2" t="s">
        <v>6</v>
      </c>
      <c r="I193" s="2" t="s">
        <v>11</v>
      </c>
      <c r="J193" s="2" t="s">
        <v>497</v>
      </c>
      <c r="K193" s="2" t="s">
        <v>704</v>
      </c>
      <c r="L193" s="3">
        <v>11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5">
        <f>MAX(ROUND(1*(AY193/L193), 0),1)</f>
        <v>1</v>
      </c>
      <c r="AD193" s="4"/>
      <c r="AE193" s="5">
        <f>MAX(ROUND(4*(AY193/L193), 0),1)</f>
        <v>4</v>
      </c>
      <c r="AF193" s="4"/>
      <c r="AG193" s="4"/>
      <c r="AH193" s="4"/>
      <c r="AI193" s="4"/>
      <c r="AJ193" s="4"/>
      <c r="AK193" s="5">
        <f>MAX(ROUND(6*(AY193/L193), 0),1)</f>
        <v>6</v>
      </c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2">
        <v>11</v>
      </c>
      <c r="AZ193" s="10">
        <f t="shared" si="2"/>
        <v>115</v>
      </c>
      <c r="BA193" s="10">
        <v>230</v>
      </c>
      <c r="BB193" s="6"/>
    </row>
    <row r="194" spans="1:54" ht="60" customHeight="1">
      <c r="A194" s="2" t="s">
        <v>1</v>
      </c>
      <c r="B194" s="2" t="s">
        <v>250</v>
      </c>
      <c r="C194" s="2" t="s">
        <v>3</v>
      </c>
      <c r="D194" s="2"/>
      <c r="E194" s="2" t="s">
        <v>270</v>
      </c>
      <c r="F194" s="2" t="s">
        <v>271</v>
      </c>
      <c r="G194" s="2">
        <v>11</v>
      </c>
      <c r="H194" s="2" t="s">
        <v>6</v>
      </c>
      <c r="I194" s="2" t="s">
        <v>6</v>
      </c>
      <c r="J194" s="2" t="s">
        <v>495</v>
      </c>
      <c r="K194" s="2" t="s">
        <v>705</v>
      </c>
      <c r="L194" s="3">
        <v>78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5">
        <f>MAX(ROUND(33*(AY194/L194), 0),1)</f>
        <v>33</v>
      </c>
      <c r="AD194" s="4"/>
      <c r="AE194" s="5">
        <f>MAX(ROUND(36*(AY194/L194), 0),1)</f>
        <v>36</v>
      </c>
      <c r="AF194" s="5">
        <f>MAX(ROUND(9*(AY194/L194), 0),1)</f>
        <v>9</v>
      </c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2">
        <v>78</v>
      </c>
      <c r="AZ194" s="10">
        <f t="shared" si="2"/>
        <v>25</v>
      </c>
      <c r="BA194" s="10">
        <v>50</v>
      </c>
      <c r="BB194" s="6"/>
    </row>
    <row r="195" spans="1:54" ht="60" customHeight="1">
      <c r="A195" s="2" t="s">
        <v>1</v>
      </c>
      <c r="B195" s="2" t="s">
        <v>2</v>
      </c>
      <c r="C195" s="2" t="s">
        <v>17</v>
      </c>
      <c r="D195" s="2"/>
      <c r="E195" s="2" t="s">
        <v>272</v>
      </c>
      <c r="F195" s="2" t="s">
        <v>203</v>
      </c>
      <c r="G195" s="2">
        <v>8</v>
      </c>
      <c r="H195" s="2" t="s">
        <v>35</v>
      </c>
      <c r="I195" s="2" t="s">
        <v>36</v>
      </c>
      <c r="J195" s="2" t="s">
        <v>516</v>
      </c>
      <c r="K195" s="2" t="s">
        <v>706</v>
      </c>
      <c r="L195" s="3">
        <v>65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5">
        <f>MAX(ROUND(11*(AY195/L195), 0),1)</f>
        <v>11</v>
      </c>
      <c r="AD195" s="5">
        <f>MAX(ROUND(11*(AY195/L195), 0),1)</f>
        <v>11</v>
      </c>
      <c r="AE195" s="5">
        <f>MAX(ROUND(3*(AY195/L195), 0),1)</f>
        <v>3</v>
      </c>
      <c r="AF195" s="5">
        <f>MAX(ROUND(12*(AY195/L195), 0),1)</f>
        <v>12</v>
      </c>
      <c r="AG195" s="4"/>
      <c r="AH195" s="5">
        <f>MAX(ROUND(9*(AY195/L195), 0),1)</f>
        <v>9</v>
      </c>
      <c r="AI195" s="5">
        <f>MAX(ROUND(11*(AY195/L195), 0),1)</f>
        <v>11</v>
      </c>
      <c r="AJ195" s="4"/>
      <c r="AK195" s="5">
        <f>MAX(ROUND(3*(AY195/L195), 0),1)</f>
        <v>3</v>
      </c>
      <c r="AL195" s="5">
        <f>MAX(ROUND(5*(AY195/L195), 0),1)</f>
        <v>5</v>
      </c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2">
        <v>65</v>
      </c>
      <c r="AZ195" s="10">
        <f t="shared" ref="AZ195:AZ258" si="3">BA195/2</f>
        <v>67.5</v>
      </c>
      <c r="BA195" s="10">
        <v>135</v>
      </c>
      <c r="BB195" s="6"/>
    </row>
    <row r="196" spans="1:54" ht="60" customHeight="1">
      <c r="A196" s="2" t="s">
        <v>1</v>
      </c>
      <c r="B196" s="2" t="s">
        <v>2</v>
      </c>
      <c r="C196" s="2" t="s">
        <v>17</v>
      </c>
      <c r="D196" s="2"/>
      <c r="E196" s="2" t="s">
        <v>273</v>
      </c>
      <c r="F196" s="2" t="s">
        <v>50</v>
      </c>
      <c r="G196" s="2">
        <v>8</v>
      </c>
      <c r="H196" s="2" t="s">
        <v>35</v>
      </c>
      <c r="I196" s="2" t="s">
        <v>36</v>
      </c>
      <c r="J196" s="2" t="s">
        <v>707</v>
      </c>
      <c r="K196" s="2" t="s">
        <v>708</v>
      </c>
      <c r="L196" s="3">
        <v>121</v>
      </c>
      <c r="M196" s="4"/>
      <c r="N196" s="5">
        <f>MAX(ROUND(18*(AY196/L196), 0),1)</f>
        <v>18</v>
      </c>
      <c r="O196" s="5">
        <f>MAX(ROUND(22*(AY196/L196), 0),1)</f>
        <v>22</v>
      </c>
      <c r="P196" s="5">
        <f>MAX(ROUND(40*(AY196/L196), 0),1)</f>
        <v>40</v>
      </c>
      <c r="Q196" s="5">
        <f>MAX(ROUND(22*(AY196/L196), 0),1)</f>
        <v>22</v>
      </c>
      <c r="R196" s="5">
        <f>MAX(ROUND(19*(AY196/L196), 0),1)</f>
        <v>19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2">
        <v>121</v>
      </c>
      <c r="AZ196" s="10">
        <f t="shared" si="3"/>
        <v>35</v>
      </c>
      <c r="BA196" s="10">
        <v>70</v>
      </c>
      <c r="BB196" s="6"/>
    </row>
    <row r="197" spans="1:54" ht="60" customHeight="1">
      <c r="A197" s="2" t="s">
        <v>1</v>
      </c>
      <c r="B197" s="2" t="s">
        <v>7</v>
      </c>
      <c r="C197" s="2" t="s">
        <v>8</v>
      </c>
      <c r="D197" s="2"/>
      <c r="E197" s="2" t="s">
        <v>274</v>
      </c>
      <c r="F197" s="2" t="s">
        <v>275</v>
      </c>
      <c r="G197" s="2">
        <v>3</v>
      </c>
      <c r="H197" s="2" t="s">
        <v>6</v>
      </c>
      <c r="I197" s="2" t="s">
        <v>11</v>
      </c>
      <c r="J197" s="2" t="s">
        <v>495</v>
      </c>
      <c r="K197" s="2" t="s">
        <v>709</v>
      </c>
      <c r="L197" s="3">
        <v>88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5">
        <f>MAX(ROUND(7*(AY197/L197), 0),1)</f>
        <v>7</v>
      </c>
      <c r="AJ197" s="4"/>
      <c r="AK197" s="5">
        <f>MAX(ROUND(6*(AY197/L197), 0),1)</f>
        <v>6</v>
      </c>
      <c r="AL197" s="5">
        <f>MAX(ROUND(16*(AY197/L197), 0),1)</f>
        <v>16</v>
      </c>
      <c r="AM197" s="4"/>
      <c r="AN197" s="5">
        <f>MAX(ROUND(25*(AY197/L197), 0),1)</f>
        <v>25</v>
      </c>
      <c r="AO197" s="5">
        <f>MAX(ROUND(20*(AY197/L197), 0),1)</f>
        <v>20</v>
      </c>
      <c r="AP197" s="4"/>
      <c r="AQ197" s="5">
        <f>MAX(ROUND(9*(AY197/L197), 0),1)</f>
        <v>9</v>
      </c>
      <c r="AR197" s="4"/>
      <c r="AS197" s="5">
        <f>MAX(ROUND(5*(AY197/L197), 0),1)</f>
        <v>5</v>
      </c>
      <c r="AT197" s="4"/>
      <c r="AU197" s="4"/>
      <c r="AV197" s="4"/>
      <c r="AW197" s="4"/>
      <c r="AX197" s="4"/>
      <c r="AY197" s="2">
        <v>88</v>
      </c>
      <c r="AZ197" s="10">
        <f t="shared" si="3"/>
        <v>110</v>
      </c>
      <c r="BA197" s="10">
        <v>220</v>
      </c>
      <c r="BB197" s="6"/>
    </row>
    <row r="198" spans="1:54" ht="60" customHeight="1">
      <c r="A198" s="2" t="s">
        <v>1</v>
      </c>
      <c r="B198" s="2" t="s">
        <v>7</v>
      </c>
      <c r="C198" s="2" t="s">
        <v>8</v>
      </c>
      <c r="D198" s="2"/>
      <c r="E198" s="2" t="s">
        <v>274</v>
      </c>
      <c r="F198" s="2" t="s">
        <v>115</v>
      </c>
      <c r="G198" s="2">
        <v>31</v>
      </c>
      <c r="H198" s="2" t="s">
        <v>6</v>
      </c>
      <c r="I198" s="2" t="s">
        <v>11</v>
      </c>
      <c r="J198" s="2" t="s">
        <v>495</v>
      </c>
      <c r="K198" s="2" t="s">
        <v>710</v>
      </c>
      <c r="L198" s="3">
        <v>81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5">
        <f>MAX(ROUND(9*(AY198/L198), 0),1)</f>
        <v>9</v>
      </c>
      <c r="AJ198" s="4"/>
      <c r="AK198" s="5">
        <f>MAX(ROUND(6*(AY198/L198), 0),1)</f>
        <v>6</v>
      </c>
      <c r="AL198" s="5">
        <f>MAX(ROUND(14*(AY198/L198), 0),1)</f>
        <v>14</v>
      </c>
      <c r="AM198" s="4"/>
      <c r="AN198" s="5">
        <f>MAX(ROUND(21*(AY198/L198), 0),1)</f>
        <v>21</v>
      </c>
      <c r="AO198" s="5">
        <f>MAX(ROUND(17*(AY198/L198), 0),1)</f>
        <v>17</v>
      </c>
      <c r="AP198" s="4"/>
      <c r="AQ198" s="5">
        <f>MAX(ROUND(9*(AY198/L198), 0),1)</f>
        <v>9</v>
      </c>
      <c r="AR198" s="4"/>
      <c r="AS198" s="5">
        <f>MAX(ROUND(5*(AY198/L198), 0),1)</f>
        <v>5</v>
      </c>
      <c r="AT198" s="4"/>
      <c r="AU198" s="4"/>
      <c r="AV198" s="4"/>
      <c r="AW198" s="4"/>
      <c r="AX198" s="4"/>
      <c r="AY198" s="2">
        <v>81</v>
      </c>
      <c r="AZ198" s="10">
        <f t="shared" si="3"/>
        <v>110</v>
      </c>
      <c r="BA198" s="10">
        <v>220</v>
      </c>
      <c r="BB198" s="6"/>
    </row>
    <row r="199" spans="1:54" ht="60" customHeight="1">
      <c r="A199" s="2" t="s">
        <v>1</v>
      </c>
      <c r="B199" s="2" t="s">
        <v>7</v>
      </c>
      <c r="C199" s="2" t="s">
        <v>17</v>
      </c>
      <c r="D199" s="2"/>
      <c r="E199" s="2" t="s">
        <v>276</v>
      </c>
      <c r="F199" s="2" t="s">
        <v>277</v>
      </c>
      <c r="G199" s="2">
        <v>63</v>
      </c>
      <c r="H199" s="2" t="s">
        <v>6</v>
      </c>
      <c r="I199" s="2" t="s">
        <v>6</v>
      </c>
      <c r="J199" s="2" t="s">
        <v>696</v>
      </c>
      <c r="K199" s="2" t="s">
        <v>711</v>
      </c>
      <c r="L199" s="3">
        <v>24</v>
      </c>
      <c r="M199" s="4"/>
      <c r="N199" s="4"/>
      <c r="O199" s="5">
        <f>MAX(ROUND(2*(AY199/L199), 0),1)</f>
        <v>2</v>
      </c>
      <c r="P199" s="5">
        <f>MAX(ROUND(6*(AY199/L199), 0),1)</f>
        <v>6</v>
      </c>
      <c r="Q199" s="5">
        <f>MAX(ROUND(10*(AY199/L199), 0),1)</f>
        <v>10</v>
      </c>
      <c r="R199" s="5">
        <f>MAX(ROUND(6*(AY199/L199), 0),1)</f>
        <v>6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2">
        <v>24</v>
      </c>
      <c r="AZ199" s="10">
        <f t="shared" si="3"/>
        <v>85</v>
      </c>
      <c r="BA199" s="10">
        <v>170</v>
      </c>
      <c r="BB199" s="6"/>
    </row>
    <row r="200" spans="1:54" ht="60" customHeight="1">
      <c r="A200" s="2" t="s">
        <v>1</v>
      </c>
      <c r="B200" s="2" t="s">
        <v>7</v>
      </c>
      <c r="C200" s="2" t="s">
        <v>17</v>
      </c>
      <c r="D200" s="2"/>
      <c r="E200" s="2" t="s">
        <v>276</v>
      </c>
      <c r="F200" s="2" t="s">
        <v>278</v>
      </c>
      <c r="G200" s="2">
        <v>9</v>
      </c>
      <c r="H200" s="2" t="s">
        <v>6</v>
      </c>
      <c r="I200" s="2" t="s">
        <v>6</v>
      </c>
      <c r="J200" s="2" t="s">
        <v>696</v>
      </c>
      <c r="K200" s="2" t="s">
        <v>712</v>
      </c>
      <c r="L200" s="3">
        <v>22</v>
      </c>
      <c r="M200" s="4"/>
      <c r="N200" s="4"/>
      <c r="O200" s="5">
        <f>MAX(ROUND(2*(AY200/L200), 0),1)</f>
        <v>2</v>
      </c>
      <c r="P200" s="5">
        <f>MAX(ROUND(3*(AY200/L200), 0),1)</f>
        <v>3</v>
      </c>
      <c r="Q200" s="5">
        <f>MAX(ROUND(11*(AY200/L200), 0),1)</f>
        <v>11</v>
      </c>
      <c r="R200" s="5">
        <f>MAX(ROUND(6*(AY200/L200), 0),1)</f>
        <v>6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2">
        <v>22</v>
      </c>
      <c r="AZ200" s="10">
        <f t="shared" si="3"/>
        <v>85</v>
      </c>
      <c r="BA200" s="10">
        <v>170</v>
      </c>
      <c r="BB200" s="6"/>
    </row>
    <row r="201" spans="1:54" ht="60" customHeight="1">
      <c r="A201" s="2" t="s">
        <v>1</v>
      </c>
      <c r="B201" s="2" t="s">
        <v>2</v>
      </c>
      <c r="C201" s="2" t="s">
        <v>17</v>
      </c>
      <c r="D201" s="2"/>
      <c r="E201" s="2" t="s">
        <v>259</v>
      </c>
      <c r="F201" s="2" t="s">
        <v>277</v>
      </c>
      <c r="G201" s="2">
        <v>63</v>
      </c>
      <c r="H201" s="2" t="s">
        <v>6</v>
      </c>
      <c r="I201" s="2" t="s">
        <v>6</v>
      </c>
      <c r="J201" s="2" t="s">
        <v>696</v>
      </c>
      <c r="K201" s="2" t="s">
        <v>713</v>
      </c>
      <c r="L201" s="3">
        <v>25</v>
      </c>
      <c r="M201" s="4"/>
      <c r="N201" s="5">
        <f>MAX(ROUND(4*(AY201/L201), 0),1)</f>
        <v>4</v>
      </c>
      <c r="O201" s="5">
        <f>MAX(ROUND(9*(AY201/L201), 0),1)</f>
        <v>9</v>
      </c>
      <c r="P201" s="5">
        <f>MAX(ROUND(8*(AY201/L201), 0),1)</f>
        <v>8</v>
      </c>
      <c r="Q201" s="5">
        <f>MAX(ROUND(4*(AY201/L201), 0),1)</f>
        <v>4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2">
        <v>25</v>
      </c>
      <c r="AZ201" s="10">
        <f t="shared" si="3"/>
        <v>75</v>
      </c>
      <c r="BA201" s="10">
        <v>150</v>
      </c>
      <c r="BB201" s="6"/>
    </row>
    <row r="202" spans="1:54" ht="60" customHeight="1">
      <c r="A202" s="2" t="s">
        <v>1</v>
      </c>
      <c r="B202" s="2" t="s">
        <v>2</v>
      </c>
      <c r="C202" s="2" t="s">
        <v>17</v>
      </c>
      <c r="D202" s="2"/>
      <c r="E202" s="2" t="s">
        <v>279</v>
      </c>
      <c r="F202" s="2" t="s">
        <v>232</v>
      </c>
      <c r="G202" s="2">
        <v>3</v>
      </c>
      <c r="H202" s="2" t="s">
        <v>6</v>
      </c>
      <c r="I202" s="2" t="s">
        <v>6</v>
      </c>
      <c r="J202" s="2" t="s">
        <v>696</v>
      </c>
      <c r="K202" s="2" t="s">
        <v>714</v>
      </c>
      <c r="L202" s="3">
        <v>23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5">
        <f>MAX(ROUND(8*(AY202/L202), 0),1)</f>
        <v>8</v>
      </c>
      <c r="AW202" s="5">
        <f>MAX(ROUND(10*(AY202/L202), 0),1)</f>
        <v>10</v>
      </c>
      <c r="AX202" s="5">
        <f>MAX(ROUND(5*(AY202/L202), 0),1)</f>
        <v>5</v>
      </c>
      <c r="AY202" s="2">
        <v>23</v>
      </c>
      <c r="AZ202" s="10">
        <f t="shared" si="3"/>
        <v>125</v>
      </c>
      <c r="BA202" s="10">
        <v>250</v>
      </c>
      <c r="BB202" s="6"/>
    </row>
    <row r="203" spans="1:54" ht="60" customHeight="1">
      <c r="A203" s="2" t="s">
        <v>1</v>
      </c>
      <c r="B203" s="2" t="s">
        <v>16</v>
      </c>
      <c r="C203" s="2" t="s">
        <v>17</v>
      </c>
      <c r="D203" s="2"/>
      <c r="E203" s="2" t="s">
        <v>280</v>
      </c>
      <c r="F203" s="2" t="s">
        <v>50</v>
      </c>
      <c r="G203" s="2">
        <v>8</v>
      </c>
      <c r="H203" s="2" t="s">
        <v>35</v>
      </c>
      <c r="I203" s="2" t="s">
        <v>36</v>
      </c>
      <c r="J203" s="2" t="s">
        <v>584</v>
      </c>
      <c r="K203" s="2" t="s">
        <v>715</v>
      </c>
      <c r="L203" s="3">
        <v>149</v>
      </c>
      <c r="M203" s="4"/>
      <c r="N203" s="4"/>
      <c r="O203" s="4"/>
      <c r="P203" s="4"/>
      <c r="Q203" s="4"/>
      <c r="R203" s="4"/>
      <c r="S203" s="5">
        <f>MAX(ROUND(30*(AY203/L203), 0),1)</f>
        <v>30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5">
        <f>MAX(ROUND(60*(AY203/L203), 0),1)</f>
        <v>60</v>
      </c>
      <c r="AW203" s="5">
        <f>MAX(ROUND(59*(AY203/L203), 0),1)</f>
        <v>59</v>
      </c>
      <c r="AX203" s="4"/>
      <c r="AY203" s="2">
        <v>149</v>
      </c>
      <c r="AZ203" s="10">
        <f t="shared" si="3"/>
        <v>25</v>
      </c>
      <c r="BA203" s="10">
        <v>50</v>
      </c>
      <c r="BB203" s="6"/>
    </row>
    <row r="204" spans="1:54" ht="60" customHeight="1">
      <c r="A204" s="2" t="s">
        <v>1</v>
      </c>
      <c r="B204" s="2" t="s">
        <v>2</v>
      </c>
      <c r="C204" s="2" t="s">
        <v>17</v>
      </c>
      <c r="D204" s="2"/>
      <c r="E204" s="2" t="s">
        <v>281</v>
      </c>
      <c r="F204" s="2" t="s">
        <v>50</v>
      </c>
      <c r="G204" s="2">
        <v>8</v>
      </c>
      <c r="H204" s="2" t="s">
        <v>35</v>
      </c>
      <c r="I204" s="2" t="s">
        <v>36</v>
      </c>
      <c r="J204" s="2" t="s">
        <v>584</v>
      </c>
      <c r="K204" s="2" t="s">
        <v>716</v>
      </c>
      <c r="L204" s="3">
        <v>145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5">
        <f>MAX(ROUND(57*(AY204/L204), 0),1)</f>
        <v>57</v>
      </c>
      <c r="AW204" s="5">
        <f>MAX(ROUND(59*(AY204/L204), 0),1)</f>
        <v>59</v>
      </c>
      <c r="AX204" s="5">
        <f>MAX(ROUND(29*(AY204/L204), 0),1)</f>
        <v>29</v>
      </c>
      <c r="AY204" s="2">
        <v>145</v>
      </c>
      <c r="AZ204" s="10">
        <f t="shared" si="3"/>
        <v>25</v>
      </c>
      <c r="BA204" s="10">
        <v>50</v>
      </c>
      <c r="BB204" s="6"/>
    </row>
    <row r="205" spans="1:54" ht="60" customHeight="1">
      <c r="A205" s="2" t="s">
        <v>1</v>
      </c>
      <c r="B205" s="2" t="s">
        <v>2</v>
      </c>
      <c r="C205" s="2" t="s">
        <v>17</v>
      </c>
      <c r="D205" s="2"/>
      <c r="E205" s="2" t="s">
        <v>282</v>
      </c>
      <c r="F205" s="2" t="s">
        <v>283</v>
      </c>
      <c r="G205" s="2">
        <v>13</v>
      </c>
      <c r="H205" s="2" t="s">
        <v>35</v>
      </c>
      <c r="I205" s="2" t="s">
        <v>36</v>
      </c>
      <c r="J205" s="2" t="s">
        <v>516</v>
      </c>
      <c r="K205" s="2" t="s">
        <v>717</v>
      </c>
      <c r="L205" s="3">
        <v>34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5">
        <f>MAX(ROUND(9*(AY205/L205), 0),1)</f>
        <v>9</v>
      </c>
      <c r="AD205" s="5">
        <f>MAX(ROUND(9*(AY205/L205), 0),1)</f>
        <v>9</v>
      </c>
      <c r="AE205" s="5">
        <f>MAX(ROUND(1*(AY205/L205), 0),1)</f>
        <v>1</v>
      </c>
      <c r="AF205" s="4"/>
      <c r="AG205" s="5">
        <f>MAX(ROUND(1*(AY205/L205), 0),1)</f>
        <v>1</v>
      </c>
      <c r="AH205" s="4"/>
      <c r="AI205" s="5">
        <f>MAX(ROUND(2*(AY205/L205), 0),1)</f>
        <v>2</v>
      </c>
      <c r="AJ205" s="5">
        <f>MAX(ROUND(6*(AY205/L205), 0),1)</f>
        <v>6</v>
      </c>
      <c r="AK205" s="4"/>
      <c r="AL205" s="5">
        <f>MAX(ROUND(6*(AY205/L205), 0),1)</f>
        <v>6</v>
      </c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2">
        <v>34</v>
      </c>
      <c r="AZ205" s="10">
        <f t="shared" si="3"/>
        <v>77.5</v>
      </c>
      <c r="BA205" s="10">
        <v>155</v>
      </c>
      <c r="BB205" s="6"/>
    </row>
    <row r="206" spans="1:54" ht="60" customHeight="1">
      <c r="A206" s="2" t="s">
        <v>1</v>
      </c>
      <c r="B206" s="2" t="s">
        <v>2</v>
      </c>
      <c r="C206" s="2" t="s">
        <v>17</v>
      </c>
      <c r="D206" s="2"/>
      <c r="E206" s="2" t="s">
        <v>282</v>
      </c>
      <c r="F206" s="2" t="s">
        <v>284</v>
      </c>
      <c r="G206" s="2">
        <v>3</v>
      </c>
      <c r="H206" s="2" t="s">
        <v>35</v>
      </c>
      <c r="I206" s="2" t="s">
        <v>36</v>
      </c>
      <c r="J206" s="2" t="s">
        <v>516</v>
      </c>
      <c r="K206" s="2" t="s">
        <v>718</v>
      </c>
      <c r="L206" s="3">
        <v>26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5">
        <f>MAX(ROUND(10*(AY206/L206), 0),1)</f>
        <v>10</v>
      </c>
      <c r="AD206" s="5">
        <f>MAX(ROUND(5*(AY206/L206), 0),1)</f>
        <v>5</v>
      </c>
      <c r="AE206" s="5">
        <f>MAX(ROUND(1*(AY206/L206), 0),1)</f>
        <v>1</v>
      </c>
      <c r="AF206" s="4"/>
      <c r="AG206" s="4"/>
      <c r="AH206" s="4"/>
      <c r="AI206" s="5">
        <f>MAX(ROUND(5*(AY206/L206), 0),1)</f>
        <v>5</v>
      </c>
      <c r="AJ206" s="5">
        <f>MAX(ROUND(5*(AY206/L206), 0),1)</f>
        <v>5</v>
      </c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2">
        <v>26</v>
      </c>
      <c r="AZ206" s="10">
        <f t="shared" si="3"/>
        <v>77.5</v>
      </c>
      <c r="BA206" s="10">
        <v>155</v>
      </c>
      <c r="BB206" s="6"/>
    </row>
    <row r="207" spans="1:54" ht="60" customHeight="1">
      <c r="A207" s="2" t="s">
        <v>1</v>
      </c>
      <c r="B207" s="2" t="s">
        <v>16</v>
      </c>
      <c r="C207" s="2" t="s">
        <v>17</v>
      </c>
      <c r="D207" s="2"/>
      <c r="E207" s="2" t="s">
        <v>282</v>
      </c>
      <c r="F207" s="2" t="s">
        <v>285</v>
      </c>
      <c r="G207" s="2">
        <v>5</v>
      </c>
      <c r="H207" s="2" t="s">
        <v>35</v>
      </c>
      <c r="I207" s="2" t="s">
        <v>36</v>
      </c>
      <c r="J207" s="2" t="s">
        <v>516</v>
      </c>
      <c r="K207" s="2" t="s">
        <v>719</v>
      </c>
      <c r="L207" s="3">
        <v>94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5">
        <f>MAX(ROUND(5*(AY207/L207), 0),1)</f>
        <v>5</v>
      </c>
      <c r="AJ207" s="5">
        <f>MAX(ROUND(8*(AY207/L207), 0),1)</f>
        <v>8</v>
      </c>
      <c r="AK207" s="5"/>
      <c r="AL207" s="5">
        <f>MAX(ROUND(7*(AY207/L207), 0),1)</f>
        <v>7</v>
      </c>
      <c r="AM207" s="5">
        <f>MAX(ROUND(9*(AY207/L207), 0),1)</f>
        <v>9</v>
      </c>
      <c r="AN207" s="5">
        <f>MAX(ROUND(3*(AY207/L207), 0),1)</f>
        <v>3</v>
      </c>
      <c r="AO207" s="5">
        <f>MAX(ROUND(21*(AY207/L207), 0),1)</f>
        <v>21</v>
      </c>
      <c r="AP207" s="5">
        <f>MAX(ROUND(19*(AY207/L207), 0),1)</f>
        <v>19</v>
      </c>
      <c r="AQ207" s="5">
        <f>MAX(ROUND(6*(AY207/L207), 0),1)</f>
        <v>6</v>
      </c>
      <c r="AR207" s="5">
        <f>MAX(ROUND(7*(AY207/L207), 0),1)</f>
        <v>7</v>
      </c>
      <c r="AS207" s="5">
        <f>MAX(ROUND(9*(AY207/L207), 0),1)</f>
        <v>9</v>
      </c>
      <c r="AT207" s="4"/>
      <c r="AU207" s="4"/>
      <c r="AV207" s="4"/>
      <c r="AW207" s="4"/>
      <c r="AX207" s="4"/>
      <c r="AY207" s="2">
        <v>94</v>
      </c>
      <c r="AZ207" s="10">
        <f t="shared" si="3"/>
        <v>77.5</v>
      </c>
      <c r="BA207" s="10">
        <v>155</v>
      </c>
      <c r="BB207" s="6"/>
    </row>
    <row r="208" spans="1:54" ht="60" customHeight="1">
      <c r="A208" s="2" t="s">
        <v>1</v>
      </c>
      <c r="B208" s="2" t="s">
        <v>16</v>
      </c>
      <c r="C208" s="2" t="s">
        <v>17</v>
      </c>
      <c r="D208" s="2"/>
      <c r="E208" s="2" t="s">
        <v>282</v>
      </c>
      <c r="F208" s="2" t="s">
        <v>286</v>
      </c>
      <c r="G208" s="2">
        <v>7</v>
      </c>
      <c r="H208" s="2" t="s">
        <v>35</v>
      </c>
      <c r="I208" s="2" t="s">
        <v>36</v>
      </c>
      <c r="J208" s="2" t="s">
        <v>516</v>
      </c>
      <c r="K208" s="2" t="s">
        <v>720</v>
      </c>
      <c r="L208" s="3">
        <v>148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5">
        <f>MAX(ROUND(6*(AY208/L208), 0),1)</f>
        <v>6</v>
      </c>
      <c r="AJ208" s="5">
        <f>MAX(ROUND(6*(AY208/L208), 0),1)</f>
        <v>6</v>
      </c>
      <c r="AK208" s="5">
        <f>MAX(ROUND(11*(AY208/L208), 0),1)</f>
        <v>11</v>
      </c>
      <c r="AL208" s="5">
        <f>MAX(ROUND(15*(AY208/L208), 0),1)</f>
        <v>15</v>
      </c>
      <c r="AM208" s="5">
        <f>MAX(ROUND(17*(AY208/L208), 0),1)</f>
        <v>17</v>
      </c>
      <c r="AN208" s="5">
        <f>MAX(ROUND(17*(AY208/L208), 0),1)</f>
        <v>17</v>
      </c>
      <c r="AO208" s="5">
        <f>MAX(ROUND(23*(AY208/L208), 0),1)</f>
        <v>23</v>
      </c>
      <c r="AP208" s="5">
        <f>MAX(ROUND(20*(AY208/L208), 0),1)</f>
        <v>20</v>
      </c>
      <c r="AQ208" s="5">
        <f>MAX(ROUND(17*(AY208/L208), 0),1)</f>
        <v>17</v>
      </c>
      <c r="AR208" s="5">
        <f>MAX(ROUND(9*(AY208/L208), 0),1)</f>
        <v>9</v>
      </c>
      <c r="AS208" s="5">
        <f>MAX(ROUND(7*(AY208/L208), 0),1)</f>
        <v>7</v>
      </c>
      <c r="AT208" s="4"/>
      <c r="AU208" s="4"/>
      <c r="AV208" s="4"/>
      <c r="AW208" s="4"/>
      <c r="AX208" s="4"/>
      <c r="AY208" s="2">
        <v>148</v>
      </c>
      <c r="AZ208" s="10">
        <f t="shared" si="3"/>
        <v>77.5</v>
      </c>
      <c r="BA208" s="10">
        <v>155</v>
      </c>
      <c r="BB208" s="6"/>
    </row>
    <row r="209" spans="1:54" ht="60" customHeight="1">
      <c r="A209" s="2" t="s">
        <v>1</v>
      </c>
      <c r="B209" s="2" t="s">
        <v>2</v>
      </c>
      <c r="C209" s="2" t="s">
        <v>17</v>
      </c>
      <c r="D209" s="2"/>
      <c r="E209" s="2" t="s">
        <v>287</v>
      </c>
      <c r="F209" s="2" t="s">
        <v>288</v>
      </c>
      <c r="G209" s="2">
        <v>11</v>
      </c>
      <c r="H209" s="2" t="s">
        <v>35</v>
      </c>
      <c r="I209" s="2" t="s">
        <v>36</v>
      </c>
      <c r="J209" s="2" t="s">
        <v>516</v>
      </c>
      <c r="K209" s="2" t="s">
        <v>721</v>
      </c>
      <c r="L209" s="3">
        <v>4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5">
        <f>MAX(ROUND(4*(AY209/L209), 0),1)</f>
        <v>4</v>
      </c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2">
        <v>4</v>
      </c>
      <c r="AZ209" s="10">
        <f t="shared" si="3"/>
        <v>72.5</v>
      </c>
      <c r="BA209" s="10">
        <v>145</v>
      </c>
      <c r="BB209" s="6"/>
    </row>
    <row r="210" spans="1:54" ht="60" customHeight="1">
      <c r="A210" s="2" t="s">
        <v>1</v>
      </c>
      <c r="B210" s="2" t="s">
        <v>16</v>
      </c>
      <c r="C210" s="2" t="s">
        <v>17</v>
      </c>
      <c r="D210" s="2"/>
      <c r="E210" s="2" t="s">
        <v>289</v>
      </c>
      <c r="F210" s="2" t="s">
        <v>290</v>
      </c>
      <c r="G210" s="2">
        <v>8</v>
      </c>
      <c r="H210" s="2" t="s">
        <v>35</v>
      </c>
      <c r="I210" s="2" t="s">
        <v>36</v>
      </c>
      <c r="J210" s="2" t="s">
        <v>516</v>
      </c>
      <c r="K210" s="2" t="s">
        <v>722</v>
      </c>
      <c r="L210" s="3">
        <v>69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5">
        <f>MAX(ROUND(10*(AY210/L210), 0),1)</f>
        <v>10</v>
      </c>
      <c r="AJ210" s="5">
        <f>MAX(ROUND(7*(AY210/L210), 0),1)</f>
        <v>7</v>
      </c>
      <c r="AK210" s="5">
        <f>MAX(ROUND(16*(AY210/L210), 0),1)</f>
        <v>16</v>
      </c>
      <c r="AL210" s="5">
        <f>MAX(ROUND(2*(AY210/L210), 0),1)</f>
        <v>2</v>
      </c>
      <c r="AM210" s="5">
        <f>MAX(ROUND(2*(AY210/L210), 0),1)</f>
        <v>2</v>
      </c>
      <c r="AN210" s="4"/>
      <c r="AO210" s="4"/>
      <c r="AP210" s="5">
        <f>MAX(ROUND(6*(AY210/L210), 0),1)</f>
        <v>6</v>
      </c>
      <c r="AQ210" s="5">
        <f>MAX(ROUND(16*(AY210/L210), 0),1)</f>
        <v>16</v>
      </c>
      <c r="AR210" s="4"/>
      <c r="AS210" s="5">
        <f>MAX(ROUND(10*(AY210/L210), 0),1)</f>
        <v>10</v>
      </c>
      <c r="AT210" s="4"/>
      <c r="AU210" s="4"/>
      <c r="AV210" s="4"/>
      <c r="AW210" s="4"/>
      <c r="AX210" s="4"/>
      <c r="AY210" s="2">
        <v>69</v>
      </c>
      <c r="AZ210" s="10">
        <f t="shared" si="3"/>
        <v>72.5</v>
      </c>
      <c r="BA210" s="10">
        <v>145</v>
      </c>
      <c r="BB210" s="6"/>
    </row>
    <row r="211" spans="1:54" ht="60" customHeight="1">
      <c r="A211" s="2" t="s">
        <v>1</v>
      </c>
      <c r="B211" s="2" t="s">
        <v>2</v>
      </c>
      <c r="C211" s="2" t="s">
        <v>17</v>
      </c>
      <c r="D211" s="2"/>
      <c r="E211" s="2" t="s">
        <v>287</v>
      </c>
      <c r="F211" s="2" t="s">
        <v>291</v>
      </c>
      <c r="G211" s="2">
        <v>5</v>
      </c>
      <c r="H211" s="2" t="s">
        <v>35</v>
      </c>
      <c r="I211" s="2" t="s">
        <v>36</v>
      </c>
      <c r="J211" s="2" t="s">
        <v>516</v>
      </c>
      <c r="K211" s="2" t="s">
        <v>723</v>
      </c>
      <c r="L211" s="3">
        <v>24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5">
        <f>MAX(ROUND(10*(AY211/L211), 0),1)</f>
        <v>10</v>
      </c>
      <c r="AD211" s="5">
        <f>MAX(ROUND(12*(AY211/L211), 0),1)</f>
        <v>12</v>
      </c>
      <c r="AE211" s="4"/>
      <c r="AF211" s="4"/>
      <c r="AG211" s="4"/>
      <c r="AH211" s="4"/>
      <c r="AI211" s="4"/>
      <c r="AJ211" s="5">
        <f>MAX(ROUND(1*(AY211/L211), 0),1)</f>
        <v>1</v>
      </c>
      <c r="AK211" s="5">
        <f>MAX(ROUND(1*(AY211/L211), 0),1)</f>
        <v>1</v>
      </c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2">
        <v>24</v>
      </c>
      <c r="AZ211" s="10">
        <f t="shared" si="3"/>
        <v>72.5</v>
      </c>
      <c r="BA211" s="10">
        <v>145</v>
      </c>
      <c r="BB211" s="6"/>
    </row>
    <row r="212" spans="1:54" ht="60" customHeight="1">
      <c r="A212" s="2" t="s">
        <v>1</v>
      </c>
      <c r="B212" s="2" t="s">
        <v>16</v>
      </c>
      <c r="C212" s="2" t="s">
        <v>17</v>
      </c>
      <c r="D212" s="2"/>
      <c r="E212" s="2" t="s">
        <v>287</v>
      </c>
      <c r="F212" s="2" t="s">
        <v>292</v>
      </c>
      <c r="G212" s="2">
        <v>3</v>
      </c>
      <c r="H212" s="2" t="s">
        <v>35</v>
      </c>
      <c r="I212" s="2" t="s">
        <v>36</v>
      </c>
      <c r="J212" s="2" t="s">
        <v>516</v>
      </c>
      <c r="K212" s="2" t="s">
        <v>724</v>
      </c>
      <c r="L212" s="3">
        <v>85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5">
        <f>MAX(ROUND(3*(AY212/L212), 0),1)</f>
        <v>3</v>
      </c>
      <c r="AJ212" s="5">
        <f>MAX(ROUND(6*(AY212/L212), 0),1)</f>
        <v>6</v>
      </c>
      <c r="AK212" s="5">
        <f>MAX(ROUND(6*(AY212/L212), 0),1)</f>
        <v>6</v>
      </c>
      <c r="AL212" s="5">
        <f>MAX(ROUND(20*(AY212/L212), 0),1)</f>
        <v>20</v>
      </c>
      <c r="AM212" s="5">
        <f>MAX(ROUND(1*(AY212/L212), 0),1)</f>
        <v>1</v>
      </c>
      <c r="AN212" s="5">
        <f>MAX(ROUND(10*(AY212/L212), 0),1)</f>
        <v>10</v>
      </c>
      <c r="AO212" s="5">
        <f>MAX(ROUND(16*(AY212/L212), 0),1)</f>
        <v>16</v>
      </c>
      <c r="AP212" s="5">
        <f>MAX(ROUND(5*(AY212/L212), 0),1)</f>
        <v>5</v>
      </c>
      <c r="AQ212" s="5">
        <f>MAX(ROUND(10*(AY212/L212), 0),1)</f>
        <v>10</v>
      </c>
      <c r="AR212" s="5">
        <f>MAX(ROUND(3*(AY212/L212), 0),1)</f>
        <v>3</v>
      </c>
      <c r="AS212" s="5">
        <f>MAX(ROUND(5*(AY212/L212), 0),1)</f>
        <v>5</v>
      </c>
      <c r="AT212" s="4"/>
      <c r="AU212" s="4"/>
      <c r="AV212" s="4"/>
      <c r="AW212" s="4"/>
      <c r="AX212" s="4"/>
      <c r="AY212" s="2">
        <v>85</v>
      </c>
      <c r="AZ212" s="10">
        <f t="shared" si="3"/>
        <v>72.5</v>
      </c>
      <c r="BA212" s="10">
        <v>145</v>
      </c>
      <c r="BB212" s="6"/>
    </row>
    <row r="213" spans="1:54" ht="60" customHeight="1">
      <c r="A213" s="2" t="s">
        <v>1</v>
      </c>
      <c r="B213" s="2" t="s">
        <v>16</v>
      </c>
      <c r="C213" s="2" t="s">
        <v>17</v>
      </c>
      <c r="D213" s="2"/>
      <c r="E213" s="2" t="s">
        <v>287</v>
      </c>
      <c r="F213" s="2" t="s">
        <v>293</v>
      </c>
      <c r="G213" s="2">
        <v>5</v>
      </c>
      <c r="H213" s="2" t="s">
        <v>35</v>
      </c>
      <c r="I213" s="2" t="s">
        <v>36</v>
      </c>
      <c r="J213" s="2" t="s">
        <v>516</v>
      </c>
      <c r="K213" s="2" t="s">
        <v>725</v>
      </c>
      <c r="L213" s="3">
        <v>112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5">
        <f>MAX(ROUND(5*(AY213/L213), 0),1)</f>
        <v>5</v>
      </c>
      <c r="AJ213" s="5">
        <f>MAX(ROUND(6*(AY213/L213), 0),1)</f>
        <v>6</v>
      </c>
      <c r="AK213" s="5">
        <f>MAX(ROUND(12*(AY213/L213), 0),1)</f>
        <v>12</v>
      </c>
      <c r="AL213" s="5">
        <f>MAX(ROUND(13*(AY213/L213), 0),1)</f>
        <v>13</v>
      </c>
      <c r="AM213" s="5">
        <f>MAX(ROUND(12*(AY213/L213), 0),1)</f>
        <v>12</v>
      </c>
      <c r="AN213" s="4"/>
      <c r="AO213" s="5">
        <f>MAX(ROUND(19*(AY213/L213), 0),1)</f>
        <v>19</v>
      </c>
      <c r="AP213" s="5">
        <f>MAX(ROUND(14*(AY213/L213), 0),1)</f>
        <v>14</v>
      </c>
      <c r="AQ213" s="5">
        <f>MAX(ROUND(15*(AY213/L213), 0),1)</f>
        <v>15</v>
      </c>
      <c r="AR213" s="5">
        <f>MAX(ROUND(9*(AY213/L213), 0),1)</f>
        <v>9</v>
      </c>
      <c r="AS213" s="5">
        <f>MAX(ROUND(7*(AY213/L213), 0),1)</f>
        <v>7</v>
      </c>
      <c r="AT213" s="4"/>
      <c r="AU213" s="4"/>
      <c r="AV213" s="4"/>
      <c r="AW213" s="4"/>
      <c r="AX213" s="4"/>
      <c r="AY213" s="2">
        <v>112</v>
      </c>
      <c r="AZ213" s="10">
        <f t="shared" si="3"/>
        <v>72.5</v>
      </c>
      <c r="BA213" s="10">
        <v>145</v>
      </c>
      <c r="BB213" s="6"/>
    </row>
    <row r="214" spans="1:54" ht="60" customHeight="1">
      <c r="A214" s="2" t="s">
        <v>1</v>
      </c>
      <c r="B214" s="2" t="s">
        <v>2</v>
      </c>
      <c r="C214" s="2" t="s">
        <v>17</v>
      </c>
      <c r="D214" s="2"/>
      <c r="E214" s="2" t="s">
        <v>294</v>
      </c>
      <c r="F214" s="2" t="s">
        <v>295</v>
      </c>
      <c r="G214" s="2">
        <v>5</v>
      </c>
      <c r="H214" s="2" t="s">
        <v>35</v>
      </c>
      <c r="I214" s="2" t="s">
        <v>36</v>
      </c>
      <c r="J214" s="2" t="s">
        <v>516</v>
      </c>
      <c r="K214" s="2" t="s">
        <v>726</v>
      </c>
      <c r="L214" s="3">
        <v>1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5">
        <f>MAX(ROUND(1*(AY214/L214), 0),1)</f>
        <v>1</v>
      </c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2">
        <v>1</v>
      </c>
      <c r="AZ214" s="10">
        <f t="shared" si="3"/>
        <v>75</v>
      </c>
      <c r="BA214" s="10">
        <v>150</v>
      </c>
      <c r="BB214" s="6"/>
    </row>
    <row r="215" spans="1:54" ht="60" customHeight="1">
      <c r="A215" s="2" t="s">
        <v>1</v>
      </c>
      <c r="B215" s="2" t="s">
        <v>2</v>
      </c>
      <c r="C215" s="2" t="s">
        <v>17</v>
      </c>
      <c r="D215" s="2"/>
      <c r="E215" s="2" t="s">
        <v>294</v>
      </c>
      <c r="F215" s="2" t="s">
        <v>296</v>
      </c>
      <c r="G215" s="2">
        <v>8</v>
      </c>
      <c r="H215" s="2" t="s">
        <v>35</v>
      </c>
      <c r="I215" s="2" t="s">
        <v>36</v>
      </c>
      <c r="J215" s="2" t="s">
        <v>516</v>
      </c>
      <c r="K215" s="2" t="s">
        <v>727</v>
      </c>
      <c r="L215" s="3">
        <v>4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5">
        <f>MAX(ROUND(1*(AY215/L215), 0),1)</f>
        <v>1</v>
      </c>
      <c r="AD215" s="5">
        <f>MAX(ROUND(2*(AY215/L215), 0),1)</f>
        <v>2</v>
      </c>
      <c r="AE215" s="4"/>
      <c r="AF215" s="4"/>
      <c r="AG215" s="4"/>
      <c r="AH215" s="4"/>
      <c r="AI215" s="4"/>
      <c r="AJ215" s="4"/>
      <c r="AK215" s="5">
        <f>MAX(ROUND(1*(AY215/L215), 0),1)</f>
        <v>1</v>
      </c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2">
        <v>4</v>
      </c>
      <c r="AZ215" s="10">
        <f t="shared" si="3"/>
        <v>75</v>
      </c>
      <c r="BA215" s="10">
        <v>150</v>
      </c>
      <c r="BB215" s="6"/>
    </row>
    <row r="216" spans="1:54" ht="60" customHeight="1">
      <c r="A216" s="2" t="s">
        <v>1</v>
      </c>
      <c r="B216" s="2" t="s">
        <v>16</v>
      </c>
      <c r="C216" s="2" t="s">
        <v>17</v>
      </c>
      <c r="D216" s="2"/>
      <c r="E216" s="2" t="s">
        <v>294</v>
      </c>
      <c r="F216" s="2" t="s">
        <v>293</v>
      </c>
      <c r="G216" s="2">
        <v>5</v>
      </c>
      <c r="H216" s="2" t="s">
        <v>35</v>
      </c>
      <c r="I216" s="2" t="s">
        <v>36</v>
      </c>
      <c r="J216" s="2" t="s">
        <v>516</v>
      </c>
      <c r="K216" s="2" t="s">
        <v>728</v>
      </c>
      <c r="L216" s="3">
        <v>3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5">
        <f>MAX(ROUND(3*(AY216/L216), 0),1)</f>
        <v>3</v>
      </c>
      <c r="AP216" s="4"/>
      <c r="AQ216" s="4"/>
      <c r="AR216" s="4"/>
      <c r="AS216" s="4"/>
      <c r="AT216" s="4"/>
      <c r="AU216" s="4"/>
      <c r="AV216" s="4"/>
      <c r="AW216" s="4"/>
      <c r="AX216" s="4"/>
      <c r="AY216" s="2">
        <v>3</v>
      </c>
      <c r="AZ216" s="10">
        <f t="shared" si="3"/>
        <v>75</v>
      </c>
      <c r="BA216" s="10">
        <v>150</v>
      </c>
      <c r="BB216" s="6"/>
    </row>
    <row r="217" spans="1:54" ht="60" customHeight="1">
      <c r="A217" s="2" t="s">
        <v>1</v>
      </c>
      <c r="B217" s="2" t="s">
        <v>2</v>
      </c>
      <c r="C217" s="2" t="s">
        <v>17</v>
      </c>
      <c r="D217" s="2"/>
      <c r="E217" s="2" t="s">
        <v>297</v>
      </c>
      <c r="F217" s="2" t="s">
        <v>298</v>
      </c>
      <c r="G217" s="2">
        <v>3</v>
      </c>
      <c r="H217" s="2" t="s">
        <v>35</v>
      </c>
      <c r="I217" s="2" t="s">
        <v>36</v>
      </c>
      <c r="J217" s="2" t="s">
        <v>516</v>
      </c>
      <c r="K217" s="2" t="s">
        <v>729</v>
      </c>
      <c r="L217" s="3">
        <v>63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>
        <f>MAX(ROUND(8*(AY217/L217), 0),1)</f>
        <v>8</v>
      </c>
      <c r="AG217" s="5">
        <f>MAX(ROUND(17*(AY217/L217), 0),1)</f>
        <v>17</v>
      </c>
      <c r="AH217" s="5">
        <f>MAX(ROUND(11*(AY217/L217), 0),1)</f>
        <v>11</v>
      </c>
      <c r="AI217" s="5">
        <f>MAX(ROUND(19*(AY217/L217), 0),1)</f>
        <v>19</v>
      </c>
      <c r="AJ217" s="5">
        <f>MAX(ROUND(8*(AY217/L217), 0),1)</f>
        <v>8</v>
      </c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2">
        <v>63</v>
      </c>
      <c r="AZ217" s="10">
        <f t="shared" si="3"/>
        <v>95</v>
      </c>
      <c r="BA217" s="10">
        <v>190</v>
      </c>
      <c r="BB217" s="6"/>
    </row>
    <row r="218" spans="1:54" ht="60" customHeight="1">
      <c r="A218" s="2" t="s">
        <v>1</v>
      </c>
      <c r="B218" s="2" t="s">
        <v>16</v>
      </c>
      <c r="C218" s="2" t="s">
        <v>17</v>
      </c>
      <c r="D218" s="2"/>
      <c r="E218" s="2" t="s">
        <v>297</v>
      </c>
      <c r="F218" s="2" t="s">
        <v>299</v>
      </c>
      <c r="G218" s="2">
        <v>3</v>
      </c>
      <c r="H218" s="2" t="s">
        <v>35</v>
      </c>
      <c r="I218" s="2" t="s">
        <v>36</v>
      </c>
      <c r="J218" s="2" t="s">
        <v>516</v>
      </c>
      <c r="K218" s="2" t="s">
        <v>730</v>
      </c>
      <c r="L218" s="3">
        <v>23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5">
        <f>MAX(ROUND(4*(AY218/L218), 0),1)</f>
        <v>4</v>
      </c>
      <c r="AP218" s="5">
        <f>MAX(ROUND(15*(AY218/L218), 0),1)</f>
        <v>15</v>
      </c>
      <c r="AQ218" s="4"/>
      <c r="AR218" s="5">
        <f>MAX(ROUND(4*(AY218/L218), 0),1)</f>
        <v>4</v>
      </c>
      <c r="AS218" s="4"/>
      <c r="AT218" s="4"/>
      <c r="AU218" s="4"/>
      <c r="AV218" s="4"/>
      <c r="AW218" s="4"/>
      <c r="AX218" s="4"/>
      <c r="AY218" s="2">
        <v>23</v>
      </c>
      <c r="AZ218" s="10">
        <f t="shared" si="3"/>
        <v>95</v>
      </c>
      <c r="BA218" s="10">
        <v>190</v>
      </c>
      <c r="BB218" s="6"/>
    </row>
    <row r="219" spans="1:54" ht="60" customHeight="1">
      <c r="A219" s="2" t="s">
        <v>1</v>
      </c>
      <c r="B219" s="2" t="s">
        <v>16</v>
      </c>
      <c r="C219" s="2" t="s">
        <v>17</v>
      </c>
      <c r="D219" s="2"/>
      <c r="E219" s="2" t="s">
        <v>300</v>
      </c>
      <c r="F219" s="2" t="s">
        <v>301</v>
      </c>
      <c r="G219" s="2">
        <v>10</v>
      </c>
      <c r="H219" s="2" t="s">
        <v>35</v>
      </c>
      <c r="I219" s="2" t="s">
        <v>41</v>
      </c>
      <c r="J219" s="2" t="s">
        <v>519</v>
      </c>
      <c r="K219" s="2" t="s">
        <v>731</v>
      </c>
      <c r="L219" s="3">
        <v>31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5">
        <f>MAX(ROUND(2*(AY219/L219), 0),1)</f>
        <v>2</v>
      </c>
      <c r="AP219" s="4"/>
      <c r="AQ219" s="5">
        <f>MAX(ROUND(17*(AY219/L219), 0),1)</f>
        <v>17</v>
      </c>
      <c r="AR219" s="5">
        <f>MAX(ROUND(1*(AY219/L219), 0),1)</f>
        <v>1</v>
      </c>
      <c r="AS219" s="5">
        <f>MAX(ROUND(11*(AY219/L219), 0),1)</f>
        <v>11</v>
      </c>
      <c r="AT219" s="4"/>
      <c r="AU219" s="4"/>
      <c r="AV219" s="4"/>
      <c r="AW219" s="4"/>
      <c r="AX219" s="4"/>
      <c r="AY219" s="2">
        <v>31</v>
      </c>
      <c r="AZ219" s="10">
        <f t="shared" si="3"/>
        <v>82.5</v>
      </c>
      <c r="BA219" s="10">
        <v>165</v>
      </c>
      <c r="BB219" s="6"/>
    </row>
    <row r="220" spans="1:54" ht="60" customHeight="1">
      <c r="A220" s="2" t="s">
        <v>1</v>
      </c>
      <c r="B220" s="2" t="s">
        <v>2</v>
      </c>
      <c r="C220" s="2" t="s">
        <v>17</v>
      </c>
      <c r="D220" s="2"/>
      <c r="E220" s="2" t="s">
        <v>302</v>
      </c>
      <c r="F220" s="2" t="s">
        <v>303</v>
      </c>
      <c r="G220" s="2">
        <v>5</v>
      </c>
      <c r="H220" s="2" t="s">
        <v>35</v>
      </c>
      <c r="I220" s="2" t="s">
        <v>41</v>
      </c>
      <c r="J220" s="2" t="s">
        <v>519</v>
      </c>
      <c r="K220" s="2" t="s">
        <v>732</v>
      </c>
      <c r="L220" s="3">
        <v>143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5">
        <f>MAX(ROUND(12*(AY220/L220), 0),1)</f>
        <v>12</v>
      </c>
      <c r="AD220" s="4"/>
      <c r="AE220" s="5">
        <f>MAX(ROUND(11*(AY220/L220), 0),1)</f>
        <v>11</v>
      </c>
      <c r="AF220" s="5">
        <f>MAX(ROUND(27*(AY220/L220), 0),1)</f>
        <v>27</v>
      </c>
      <c r="AG220" s="4"/>
      <c r="AH220" s="5">
        <f>MAX(ROUND(30*(AY220/L220), 0),1)</f>
        <v>30</v>
      </c>
      <c r="AI220" s="5">
        <f>MAX(ROUND(32*(AY220/L220), 0),1)</f>
        <v>32</v>
      </c>
      <c r="AJ220" s="4"/>
      <c r="AK220" s="5">
        <f>MAX(ROUND(21*(AY220/L220), 0),1)</f>
        <v>21</v>
      </c>
      <c r="AL220" s="5">
        <f>MAX(ROUND(10*(AY220/L220), 0),1)</f>
        <v>10</v>
      </c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2">
        <v>143</v>
      </c>
      <c r="AZ220" s="10">
        <f t="shared" si="3"/>
        <v>80</v>
      </c>
      <c r="BA220" s="10">
        <v>160</v>
      </c>
      <c r="BB220" s="6"/>
    </row>
    <row r="221" spans="1:54" ht="60" customHeight="1">
      <c r="A221" s="2" t="s">
        <v>1</v>
      </c>
      <c r="B221" s="2" t="s">
        <v>16</v>
      </c>
      <c r="C221" s="2" t="s">
        <v>17</v>
      </c>
      <c r="D221" s="2"/>
      <c r="E221" s="2" t="s">
        <v>304</v>
      </c>
      <c r="F221" s="2" t="s">
        <v>301</v>
      </c>
      <c r="G221" s="2">
        <v>10</v>
      </c>
      <c r="H221" s="2" t="s">
        <v>35</v>
      </c>
      <c r="I221" s="2" t="s">
        <v>41</v>
      </c>
      <c r="J221" s="2" t="s">
        <v>519</v>
      </c>
      <c r="K221" s="2" t="s">
        <v>733</v>
      </c>
      <c r="L221" s="3">
        <v>61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5">
        <f>MAX(ROUND(2*(AY221/L221), 0),1)</f>
        <v>2</v>
      </c>
      <c r="AL221" s="5">
        <f>MAX(ROUND(10*(AY221/L221), 0),1)</f>
        <v>10</v>
      </c>
      <c r="AM221" s="5">
        <f>MAX(ROUND(12*(AY221/L221), 0),1)</f>
        <v>12</v>
      </c>
      <c r="AN221" s="5">
        <f>MAX(ROUND(9*(AY221/L221), 0),1)</f>
        <v>9</v>
      </c>
      <c r="AO221" s="5">
        <f>MAX(ROUND(12*(AY221/L221), 0),1)</f>
        <v>12</v>
      </c>
      <c r="AP221" s="5">
        <f>MAX(ROUND(2*(AY221/L221), 0),1)</f>
        <v>2</v>
      </c>
      <c r="AQ221" s="5">
        <f>MAX(ROUND(8*(AY221/L221), 0),1)</f>
        <v>8</v>
      </c>
      <c r="AR221" s="4"/>
      <c r="AS221" s="5">
        <f>MAX(ROUND(6*(AY221/L221), 0),1)</f>
        <v>6</v>
      </c>
      <c r="AT221" s="4"/>
      <c r="AU221" s="4"/>
      <c r="AV221" s="4"/>
      <c r="AW221" s="4"/>
      <c r="AX221" s="4"/>
      <c r="AY221" s="2">
        <v>61</v>
      </c>
      <c r="AZ221" s="10">
        <f t="shared" si="3"/>
        <v>80</v>
      </c>
      <c r="BA221" s="10">
        <v>160</v>
      </c>
      <c r="BB221" s="6"/>
    </row>
    <row r="222" spans="1:54" ht="60" customHeight="1">
      <c r="A222" s="2" t="s">
        <v>1</v>
      </c>
      <c r="B222" s="2" t="s">
        <v>16</v>
      </c>
      <c r="C222" s="2" t="s">
        <v>17</v>
      </c>
      <c r="D222" s="2"/>
      <c r="E222" s="2" t="s">
        <v>305</v>
      </c>
      <c r="F222" s="2" t="s">
        <v>306</v>
      </c>
      <c r="G222" s="2">
        <v>10</v>
      </c>
      <c r="H222" s="2" t="s">
        <v>35</v>
      </c>
      <c r="I222" s="2" t="s">
        <v>41</v>
      </c>
      <c r="J222" s="2" t="s">
        <v>519</v>
      </c>
      <c r="K222" s="2" t="s">
        <v>734</v>
      </c>
      <c r="L222" s="3">
        <v>12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5">
        <f>MAX(ROUND(5*(AY222/L222), 0),1)</f>
        <v>5</v>
      </c>
      <c r="AN222" s="4"/>
      <c r="AO222" s="5">
        <f>MAX(ROUND(1*(AY222/L222), 0),1)</f>
        <v>1</v>
      </c>
      <c r="AP222" s="5">
        <f>MAX(ROUND(1*(AY222/L222), 0),1)</f>
        <v>1</v>
      </c>
      <c r="AQ222" s="5">
        <f>MAX(ROUND(2*(AY222/L222), 0),1)</f>
        <v>2</v>
      </c>
      <c r="AR222" s="4"/>
      <c r="AS222" s="5">
        <f>MAX(ROUND(3*(AY222/L222), 0),1)</f>
        <v>3</v>
      </c>
      <c r="AT222" s="4"/>
      <c r="AU222" s="4"/>
      <c r="AV222" s="4"/>
      <c r="AW222" s="4"/>
      <c r="AX222" s="4"/>
      <c r="AY222" s="2">
        <v>12</v>
      </c>
      <c r="AZ222" s="10">
        <f t="shared" si="3"/>
        <v>75</v>
      </c>
      <c r="BA222" s="10">
        <v>150</v>
      </c>
      <c r="BB222" s="6"/>
    </row>
    <row r="223" spans="1:54" ht="60" customHeight="1">
      <c r="A223" s="2" t="s">
        <v>1</v>
      </c>
      <c r="B223" s="2" t="s">
        <v>2</v>
      </c>
      <c r="C223" s="2" t="s">
        <v>17</v>
      </c>
      <c r="D223" s="2"/>
      <c r="E223" s="2" t="s">
        <v>307</v>
      </c>
      <c r="F223" s="2" t="s">
        <v>284</v>
      </c>
      <c r="G223" s="2">
        <v>3</v>
      </c>
      <c r="H223" s="2" t="s">
        <v>35</v>
      </c>
      <c r="I223" s="2" t="s">
        <v>41</v>
      </c>
      <c r="J223" s="2" t="s">
        <v>519</v>
      </c>
      <c r="K223" s="2" t="s">
        <v>735</v>
      </c>
      <c r="L223" s="3">
        <v>54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5">
        <f>MAX(ROUND(9*(AY223/L223), 0),1)</f>
        <v>9</v>
      </c>
      <c r="AD223" s="4"/>
      <c r="AE223" s="5">
        <f>MAX(ROUND(3*(AY223/L223), 0),1)</f>
        <v>3</v>
      </c>
      <c r="AF223" s="5">
        <f>MAX(ROUND(8*(AY223/L223), 0),1)</f>
        <v>8</v>
      </c>
      <c r="AG223" s="5">
        <f>MAX(ROUND(6*(AY223/L223), 0),1)</f>
        <v>6</v>
      </c>
      <c r="AH223" s="5">
        <f>MAX(ROUND(1*(AY223/L223), 0),1)</f>
        <v>1</v>
      </c>
      <c r="AI223" s="5">
        <f>MAX(ROUND(7*(AY223/L223), 0),1)</f>
        <v>7</v>
      </c>
      <c r="AJ223" s="5">
        <f>MAX(ROUND(3*(AY223/L223), 0),1)</f>
        <v>3</v>
      </c>
      <c r="AK223" s="5">
        <f>MAX(ROUND(9*(AY223/L223), 0),1)</f>
        <v>9</v>
      </c>
      <c r="AL223" s="5">
        <f>MAX(ROUND(8*(AY223/L223), 0),1)</f>
        <v>8</v>
      </c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2">
        <v>54</v>
      </c>
      <c r="AZ223" s="10">
        <f t="shared" si="3"/>
        <v>65</v>
      </c>
      <c r="BA223" s="10">
        <v>130</v>
      </c>
      <c r="BB223" s="6"/>
    </row>
    <row r="224" spans="1:54" ht="60" customHeight="1">
      <c r="A224" s="2" t="s">
        <v>1</v>
      </c>
      <c r="B224" s="2" t="s">
        <v>16</v>
      </c>
      <c r="C224" s="2" t="s">
        <v>17</v>
      </c>
      <c r="D224" s="2"/>
      <c r="E224" s="2" t="s">
        <v>308</v>
      </c>
      <c r="F224" s="2" t="s">
        <v>306</v>
      </c>
      <c r="G224" s="2">
        <v>10</v>
      </c>
      <c r="H224" s="2" t="s">
        <v>35</v>
      </c>
      <c r="I224" s="2" t="s">
        <v>41</v>
      </c>
      <c r="J224" s="2" t="s">
        <v>519</v>
      </c>
      <c r="K224" s="2" t="s">
        <v>736</v>
      </c>
      <c r="L224" s="3">
        <v>89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5">
        <f>MAX(ROUND(12*(AY224/L224), 0),1)</f>
        <v>12</v>
      </c>
      <c r="AO224" s="5">
        <f>MAX(ROUND(17*(AY224/L224), 0),1)</f>
        <v>17</v>
      </c>
      <c r="AP224" s="5">
        <f>MAX(ROUND(6*(AY224/L224), 0),1)</f>
        <v>6</v>
      </c>
      <c r="AQ224" s="5">
        <f>MAX(ROUND(31*(AY224/L224), 0),1)</f>
        <v>31</v>
      </c>
      <c r="AR224" s="5">
        <f>MAX(ROUND(12*(AY224/L224), 0),1)</f>
        <v>12</v>
      </c>
      <c r="AS224" s="5">
        <f>MAX(ROUND(7*(AY224/L224), 0),1)</f>
        <v>7</v>
      </c>
      <c r="AT224" s="5">
        <f>MAX(ROUND(4*(AY224/L224), 0),1)</f>
        <v>4</v>
      </c>
      <c r="AU224" s="4"/>
      <c r="AV224" s="4"/>
      <c r="AW224" s="4"/>
      <c r="AX224" s="4"/>
      <c r="AY224" s="2">
        <v>89</v>
      </c>
      <c r="AZ224" s="10">
        <f t="shared" si="3"/>
        <v>65</v>
      </c>
      <c r="BA224" s="10">
        <v>130</v>
      </c>
      <c r="BB224" s="6"/>
    </row>
    <row r="225" spans="1:54" ht="60" customHeight="1">
      <c r="A225" s="2" t="s">
        <v>1</v>
      </c>
      <c r="B225" s="2" t="s">
        <v>16</v>
      </c>
      <c r="C225" s="2" t="s">
        <v>17</v>
      </c>
      <c r="D225" s="2"/>
      <c r="E225" s="2" t="s">
        <v>308</v>
      </c>
      <c r="F225" s="2" t="s">
        <v>309</v>
      </c>
      <c r="G225" s="2">
        <v>3</v>
      </c>
      <c r="H225" s="2" t="s">
        <v>35</v>
      </c>
      <c r="I225" s="2" t="s">
        <v>41</v>
      </c>
      <c r="J225" s="2" t="s">
        <v>519</v>
      </c>
      <c r="K225" s="2" t="s">
        <v>737</v>
      </c>
      <c r="L225" s="3">
        <v>74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5">
        <f>MAX(ROUND(8*(AY225/L225), 0),1)</f>
        <v>8</v>
      </c>
      <c r="AM225" s="4"/>
      <c r="AN225" s="5">
        <f>MAX(ROUND(13*(AY225/L225), 0),1)</f>
        <v>13</v>
      </c>
      <c r="AO225" s="5">
        <f>MAX(ROUND(13*(AY225/L225), 0),1)</f>
        <v>13</v>
      </c>
      <c r="AP225" s="4"/>
      <c r="AQ225" s="5">
        <f>MAX(ROUND(18*(AY225/L225), 0),1)</f>
        <v>18</v>
      </c>
      <c r="AR225" s="5">
        <f>MAX(ROUND(7*(AY225/L225), 0),1)</f>
        <v>7</v>
      </c>
      <c r="AS225" s="5">
        <f>MAX(ROUND(15*(AY225/L225), 0),1)</f>
        <v>15</v>
      </c>
      <c r="AT225" s="4"/>
      <c r="AU225" s="4"/>
      <c r="AV225" s="4"/>
      <c r="AW225" s="4"/>
      <c r="AX225" s="4"/>
      <c r="AY225" s="2">
        <v>74</v>
      </c>
      <c r="AZ225" s="10">
        <f t="shared" si="3"/>
        <v>65</v>
      </c>
      <c r="BA225" s="10">
        <v>130</v>
      </c>
      <c r="BB225" s="6"/>
    </row>
    <row r="226" spans="1:54" ht="60" customHeight="1">
      <c r="A226" s="2" t="s">
        <v>1</v>
      </c>
      <c r="B226" s="2" t="s">
        <v>2</v>
      </c>
      <c r="C226" s="2" t="s">
        <v>17</v>
      </c>
      <c r="D226" s="2"/>
      <c r="E226" s="2" t="s">
        <v>310</v>
      </c>
      <c r="F226" s="2" t="s">
        <v>283</v>
      </c>
      <c r="G226" s="2">
        <v>13</v>
      </c>
      <c r="H226" s="2" t="s">
        <v>35</v>
      </c>
      <c r="I226" s="2" t="s">
        <v>41</v>
      </c>
      <c r="J226" s="2" t="s">
        <v>519</v>
      </c>
      <c r="K226" s="2" t="s">
        <v>738</v>
      </c>
      <c r="L226" s="3">
        <v>141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5">
        <f>MAX(ROUND(11*(AY226/L226), 0),1)</f>
        <v>11</v>
      </c>
      <c r="AD226" s="4"/>
      <c r="AE226" s="5">
        <f>MAX(ROUND(4*(AY226/L226), 0),1)</f>
        <v>4</v>
      </c>
      <c r="AF226" s="5">
        <f>MAX(ROUND(29*(AY226/L226), 0),1)</f>
        <v>29</v>
      </c>
      <c r="AG226" s="5">
        <f>MAX(ROUND(17*(AY226/L226), 0),1)</f>
        <v>17</v>
      </c>
      <c r="AH226" s="5">
        <f>MAX(ROUND(23*(AY226/L226), 0),1)</f>
        <v>23</v>
      </c>
      <c r="AI226" s="5">
        <f>MAX(ROUND(25*(AY226/L226), 0),1)</f>
        <v>25</v>
      </c>
      <c r="AJ226" s="5">
        <f>MAX(ROUND(8*(AY226/L226), 0),1)</f>
        <v>8</v>
      </c>
      <c r="AK226" s="5">
        <f>MAX(ROUND(16*(AY226/L226), 0),1)</f>
        <v>16</v>
      </c>
      <c r="AL226" s="5">
        <f>MAX(ROUND(8*(AY226/L226), 0),1)</f>
        <v>8</v>
      </c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2">
        <v>141</v>
      </c>
      <c r="AZ226" s="10">
        <f t="shared" si="3"/>
        <v>67.5</v>
      </c>
      <c r="BA226" s="10">
        <v>135</v>
      </c>
      <c r="BB226" s="6"/>
    </row>
    <row r="227" spans="1:54" ht="60" customHeight="1">
      <c r="A227" s="2" t="s">
        <v>1</v>
      </c>
      <c r="B227" s="2" t="s">
        <v>16</v>
      </c>
      <c r="C227" s="2" t="s">
        <v>17</v>
      </c>
      <c r="D227" s="2"/>
      <c r="E227" s="2" t="s">
        <v>311</v>
      </c>
      <c r="F227" s="2" t="s">
        <v>306</v>
      </c>
      <c r="G227" s="2">
        <v>10</v>
      </c>
      <c r="H227" s="2" t="s">
        <v>35</v>
      </c>
      <c r="I227" s="2" t="s">
        <v>41</v>
      </c>
      <c r="J227" s="2" t="s">
        <v>519</v>
      </c>
      <c r="K227" s="2" t="s">
        <v>739</v>
      </c>
      <c r="L227" s="3">
        <v>61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5">
        <f>MAX(ROUND(12*(AY227/L227), 0),1)</f>
        <v>12</v>
      </c>
      <c r="AM227" s="5">
        <f>MAX(ROUND(11*(AY227/L227), 0),1)</f>
        <v>11</v>
      </c>
      <c r="AN227" s="5">
        <f>MAX(ROUND(1*(AY227/L227), 0),1)</f>
        <v>1</v>
      </c>
      <c r="AO227" s="5">
        <f>MAX(ROUND(10*(AY227/L227), 0),1)</f>
        <v>10</v>
      </c>
      <c r="AP227" s="5">
        <f>MAX(ROUND(4*(AY227/L227), 0),1)</f>
        <v>4</v>
      </c>
      <c r="AQ227" s="5">
        <f>MAX(ROUND(16*(AY227/L227), 0),1)</f>
        <v>16</v>
      </c>
      <c r="AR227" s="4"/>
      <c r="AS227" s="5">
        <f>MAX(ROUND(7*(AY227/L227), 0),1)</f>
        <v>7</v>
      </c>
      <c r="AT227" s="4"/>
      <c r="AU227" s="4"/>
      <c r="AV227" s="4"/>
      <c r="AW227" s="4"/>
      <c r="AX227" s="4"/>
      <c r="AY227" s="2">
        <v>61</v>
      </c>
      <c r="AZ227" s="10">
        <f t="shared" si="3"/>
        <v>67.5</v>
      </c>
      <c r="BA227" s="10">
        <v>135</v>
      </c>
      <c r="BB227" s="6"/>
    </row>
    <row r="228" spans="1:54" ht="60" customHeight="1">
      <c r="A228" s="2" t="s">
        <v>1</v>
      </c>
      <c r="B228" s="2" t="s">
        <v>2</v>
      </c>
      <c r="C228" s="2" t="s">
        <v>17</v>
      </c>
      <c r="D228" s="2"/>
      <c r="E228" s="2" t="s">
        <v>312</v>
      </c>
      <c r="F228" s="2" t="s">
        <v>313</v>
      </c>
      <c r="G228" s="2">
        <v>5</v>
      </c>
      <c r="H228" s="2" t="s">
        <v>35</v>
      </c>
      <c r="I228" s="2" t="s">
        <v>36</v>
      </c>
      <c r="J228" s="2" t="s">
        <v>522</v>
      </c>
      <c r="K228" s="2" t="s">
        <v>740</v>
      </c>
      <c r="L228" s="3">
        <v>139</v>
      </c>
      <c r="M228" s="4"/>
      <c r="N228" s="5">
        <f>MAX(ROUND(32*(AY228/L228), 0),1)</f>
        <v>32</v>
      </c>
      <c r="O228" s="5">
        <f>MAX(ROUND(44*(AY228/L228), 0),1)</f>
        <v>44</v>
      </c>
      <c r="P228" s="5">
        <f>MAX(ROUND(39*(AY228/L228), 0),1)</f>
        <v>39</v>
      </c>
      <c r="Q228" s="5">
        <f>MAX(ROUND(24*(AY228/L228), 0),1)</f>
        <v>24</v>
      </c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2">
        <v>139</v>
      </c>
      <c r="AZ228" s="10">
        <f t="shared" si="3"/>
        <v>22.5</v>
      </c>
      <c r="BA228" s="10">
        <v>45</v>
      </c>
      <c r="BB228" s="6"/>
    </row>
    <row r="229" spans="1:54" ht="60" customHeight="1">
      <c r="A229" s="2" t="s">
        <v>1</v>
      </c>
      <c r="B229" s="2" t="s">
        <v>16</v>
      </c>
      <c r="C229" s="2" t="s">
        <v>17</v>
      </c>
      <c r="D229" s="2"/>
      <c r="E229" s="2" t="s">
        <v>312</v>
      </c>
      <c r="F229" s="2" t="s">
        <v>314</v>
      </c>
      <c r="G229" s="2">
        <v>5</v>
      </c>
      <c r="H229" s="2" t="s">
        <v>35</v>
      </c>
      <c r="I229" s="2" t="s">
        <v>36</v>
      </c>
      <c r="J229" s="2" t="s">
        <v>522</v>
      </c>
      <c r="K229" s="2" t="s">
        <v>741</v>
      </c>
      <c r="L229" s="3">
        <v>136</v>
      </c>
      <c r="M229" s="4"/>
      <c r="N229" s="4"/>
      <c r="O229" s="5">
        <f>MAX(ROUND(21*(AY229/L229), 0),1)</f>
        <v>21</v>
      </c>
      <c r="P229" s="5">
        <f>MAX(ROUND(42*(AY229/L229), 0),1)</f>
        <v>42</v>
      </c>
      <c r="Q229" s="5">
        <f>MAX(ROUND(41*(AY229/L229), 0),1)</f>
        <v>41</v>
      </c>
      <c r="R229" s="5">
        <f>MAX(ROUND(21*(AY229/L229), 0),1)</f>
        <v>21</v>
      </c>
      <c r="S229" s="4"/>
      <c r="T229" s="5">
        <f>MAX(ROUND(11*(AY229/L229), 0),1)</f>
        <v>11</v>
      </c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2">
        <v>136</v>
      </c>
      <c r="AZ229" s="10">
        <f t="shared" si="3"/>
        <v>22.5</v>
      </c>
      <c r="BA229" s="10">
        <v>45</v>
      </c>
      <c r="BB229" s="6"/>
    </row>
    <row r="230" spans="1:54" ht="60" customHeight="1">
      <c r="A230" s="2" t="s">
        <v>1</v>
      </c>
      <c r="B230" s="2" t="s">
        <v>16</v>
      </c>
      <c r="C230" s="2" t="s">
        <v>17</v>
      </c>
      <c r="D230" s="2"/>
      <c r="E230" s="2" t="s">
        <v>315</v>
      </c>
      <c r="F230" s="2" t="s">
        <v>316</v>
      </c>
      <c r="G230" s="2">
        <v>5</v>
      </c>
      <c r="H230" s="2" t="s">
        <v>35</v>
      </c>
      <c r="I230" s="2" t="s">
        <v>36</v>
      </c>
      <c r="J230" s="2" t="s">
        <v>742</v>
      </c>
      <c r="K230" s="2" t="s">
        <v>743</v>
      </c>
      <c r="L230" s="3">
        <v>143</v>
      </c>
      <c r="M230" s="4"/>
      <c r="N230" s="4"/>
      <c r="O230" s="5">
        <f>MAX(ROUND(22*(AY230/L230), 0),1)</f>
        <v>22</v>
      </c>
      <c r="P230" s="5">
        <f>MAX(ROUND(42*(AY230/L230), 0),1)</f>
        <v>42</v>
      </c>
      <c r="Q230" s="5">
        <f>MAX(ROUND(44*(AY230/L230), 0),1)</f>
        <v>44</v>
      </c>
      <c r="R230" s="5">
        <f>MAX(ROUND(22*(AY230/L230), 0),1)</f>
        <v>22</v>
      </c>
      <c r="S230" s="4"/>
      <c r="T230" s="5">
        <f>MAX(ROUND(13*(AY230/L230), 0),1)</f>
        <v>13</v>
      </c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2">
        <v>143</v>
      </c>
      <c r="AZ230" s="10">
        <f t="shared" si="3"/>
        <v>20</v>
      </c>
      <c r="BA230" s="10">
        <v>40</v>
      </c>
      <c r="BB230" s="6"/>
    </row>
    <row r="231" spans="1:54" ht="60" customHeight="1">
      <c r="A231" s="2" t="s">
        <v>1</v>
      </c>
      <c r="B231" s="2" t="s">
        <v>2</v>
      </c>
      <c r="C231" s="2" t="s">
        <v>17</v>
      </c>
      <c r="D231" s="2"/>
      <c r="E231" s="2" t="s">
        <v>317</v>
      </c>
      <c r="F231" s="2" t="s">
        <v>318</v>
      </c>
      <c r="G231" s="2">
        <v>5</v>
      </c>
      <c r="H231" s="2" t="s">
        <v>35</v>
      </c>
      <c r="I231" s="2" t="s">
        <v>36</v>
      </c>
      <c r="J231" s="2" t="s">
        <v>530</v>
      </c>
      <c r="K231" s="2" t="s">
        <v>744</v>
      </c>
      <c r="L231" s="3">
        <v>138</v>
      </c>
      <c r="M231" s="4"/>
      <c r="N231" s="5">
        <f>MAX(ROUND(31*(AY231/L231), 0),1)</f>
        <v>31</v>
      </c>
      <c r="O231" s="5">
        <f>MAX(ROUND(43*(AY231/L231), 0),1)</f>
        <v>43</v>
      </c>
      <c r="P231" s="5">
        <f>MAX(ROUND(39*(AY231/L231), 0),1)</f>
        <v>39</v>
      </c>
      <c r="Q231" s="5">
        <f>MAX(ROUND(25*(AY231/L231), 0),1)</f>
        <v>25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2">
        <v>138</v>
      </c>
      <c r="AZ231" s="10">
        <f t="shared" si="3"/>
        <v>25</v>
      </c>
      <c r="BA231" s="10">
        <v>50</v>
      </c>
      <c r="BB231" s="6"/>
    </row>
    <row r="232" spans="1:54" ht="60" customHeight="1">
      <c r="A232" s="2" t="s">
        <v>1</v>
      </c>
      <c r="B232" s="2" t="s">
        <v>16</v>
      </c>
      <c r="C232" s="2" t="s">
        <v>17</v>
      </c>
      <c r="D232" s="2"/>
      <c r="E232" s="2" t="s">
        <v>319</v>
      </c>
      <c r="F232" s="2" t="s">
        <v>320</v>
      </c>
      <c r="G232" s="2">
        <v>5</v>
      </c>
      <c r="H232" s="2" t="s">
        <v>35</v>
      </c>
      <c r="I232" s="2" t="s">
        <v>36</v>
      </c>
      <c r="J232" s="2" t="s">
        <v>530</v>
      </c>
      <c r="K232" s="2" t="s">
        <v>745</v>
      </c>
      <c r="L232" s="3">
        <v>139</v>
      </c>
      <c r="M232" s="4"/>
      <c r="N232" s="4"/>
      <c r="O232" s="5">
        <f>MAX(ROUND(17*(AY232/L232), 0),1)</f>
        <v>17</v>
      </c>
      <c r="P232" s="5">
        <f>MAX(ROUND(45*(AY232/L232), 0),1)</f>
        <v>45</v>
      </c>
      <c r="Q232" s="5">
        <f>MAX(ROUND(48*(AY232/L232), 0),1)</f>
        <v>48</v>
      </c>
      <c r="R232" s="5">
        <f>MAX(ROUND(19*(AY232/L232), 0),1)</f>
        <v>19</v>
      </c>
      <c r="S232" s="4"/>
      <c r="T232" s="5">
        <f>MAX(ROUND(10*(AY232/L232), 0),1)</f>
        <v>10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2">
        <v>139</v>
      </c>
      <c r="AZ232" s="10">
        <f t="shared" si="3"/>
        <v>27.5</v>
      </c>
      <c r="BA232" s="10">
        <v>55</v>
      </c>
      <c r="BB232" s="6"/>
    </row>
    <row r="233" spans="1:54" ht="60" customHeight="1">
      <c r="A233" s="2" t="s">
        <v>1</v>
      </c>
      <c r="B233" s="2" t="s">
        <v>16</v>
      </c>
      <c r="C233" s="2" t="s">
        <v>17</v>
      </c>
      <c r="D233" s="2"/>
      <c r="E233" s="2" t="s">
        <v>321</v>
      </c>
      <c r="F233" s="2" t="s">
        <v>322</v>
      </c>
      <c r="G233" s="2">
        <v>5</v>
      </c>
      <c r="H233" s="2" t="s">
        <v>35</v>
      </c>
      <c r="I233" s="2" t="s">
        <v>36</v>
      </c>
      <c r="J233" s="2" t="s">
        <v>746</v>
      </c>
      <c r="K233" s="2" t="s">
        <v>747</v>
      </c>
      <c r="L233" s="3">
        <v>143</v>
      </c>
      <c r="M233" s="4"/>
      <c r="N233" s="4"/>
      <c r="O233" s="5">
        <f>MAX(ROUND(18*(AY233/L233), 0),1)</f>
        <v>18</v>
      </c>
      <c r="P233" s="5">
        <f>MAX(ROUND(48*(AY233/L233), 0),1)</f>
        <v>48</v>
      </c>
      <c r="Q233" s="5">
        <f>MAX(ROUND(48*(AY233/L233), 0),1)</f>
        <v>48</v>
      </c>
      <c r="R233" s="5">
        <f>MAX(ROUND(19*(AY233/L233), 0),1)</f>
        <v>19</v>
      </c>
      <c r="S233" s="4"/>
      <c r="T233" s="5">
        <f>MAX(ROUND(10*(AY233/L233), 0),1)</f>
        <v>10</v>
      </c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2">
        <v>143</v>
      </c>
      <c r="AZ233" s="10">
        <f t="shared" si="3"/>
        <v>25</v>
      </c>
      <c r="BA233" s="10">
        <v>50</v>
      </c>
      <c r="BB233" s="6"/>
    </row>
    <row r="234" spans="1:54" ht="60" customHeight="1">
      <c r="A234" s="2" t="s">
        <v>1</v>
      </c>
      <c r="B234" s="2" t="s">
        <v>16</v>
      </c>
      <c r="C234" s="2" t="s">
        <v>17</v>
      </c>
      <c r="D234" s="2"/>
      <c r="E234" s="2" t="s">
        <v>323</v>
      </c>
      <c r="F234" s="2" t="s">
        <v>50</v>
      </c>
      <c r="G234" s="2">
        <v>8</v>
      </c>
      <c r="H234" s="2" t="s">
        <v>35</v>
      </c>
      <c r="I234" s="2" t="s">
        <v>36</v>
      </c>
      <c r="J234" s="2" t="s">
        <v>530</v>
      </c>
      <c r="K234" s="2" t="s">
        <v>748</v>
      </c>
      <c r="L234" s="3">
        <v>137</v>
      </c>
      <c r="M234" s="4"/>
      <c r="N234" s="4"/>
      <c r="O234" s="5">
        <f>MAX(ROUND(26*(AY234/L234), 0),1)</f>
        <v>26</v>
      </c>
      <c r="P234" s="5">
        <f>MAX(ROUND(41*(AY234/L234), 0),1)</f>
        <v>41</v>
      </c>
      <c r="Q234" s="5">
        <f>MAX(ROUND(41*(AY234/L234), 0),1)</f>
        <v>41</v>
      </c>
      <c r="R234" s="5">
        <f>MAX(ROUND(19*(AY234/L234), 0),1)</f>
        <v>19</v>
      </c>
      <c r="S234" s="4"/>
      <c r="T234" s="5">
        <f>MAX(ROUND(10*(AY234/L234), 0),1)</f>
        <v>10</v>
      </c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2">
        <v>137</v>
      </c>
      <c r="AZ234" s="10">
        <f t="shared" si="3"/>
        <v>19</v>
      </c>
      <c r="BA234" s="10">
        <v>38</v>
      </c>
      <c r="BB234" s="6"/>
    </row>
    <row r="235" spans="1:54" ht="60" customHeight="1">
      <c r="A235" s="2" t="s">
        <v>1</v>
      </c>
      <c r="B235" s="2" t="s">
        <v>2</v>
      </c>
      <c r="C235" s="2" t="s">
        <v>17</v>
      </c>
      <c r="D235" s="2"/>
      <c r="E235" s="2" t="s">
        <v>324</v>
      </c>
      <c r="F235" s="2" t="s">
        <v>313</v>
      </c>
      <c r="G235" s="2">
        <v>5</v>
      </c>
      <c r="H235" s="2" t="s">
        <v>35</v>
      </c>
      <c r="I235" s="2" t="s">
        <v>36</v>
      </c>
      <c r="J235" s="2" t="s">
        <v>746</v>
      </c>
      <c r="K235" s="2" t="s">
        <v>749</v>
      </c>
      <c r="L235" s="3">
        <v>64</v>
      </c>
      <c r="M235" s="4"/>
      <c r="N235" s="4"/>
      <c r="O235" s="5">
        <f>MAX(ROUND(8*(AY235/L235), 0),1)</f>
        <v>8</v>
      </c>
      <c r="P235" s="5">
        <f>MAX(ROUND(18*(AY235/L235), 0),1)</f>
        <v>18</v>
      </c>
      <c r="Q235" s="5">
        <f>MAX(ROUND(18*(AY235/L235), 0),1)</f>
        <v>18</v>
      </c>
      <c r="R235" s="5">
        <f>MAX(ROUND(10*(AY235/L235), 0),1)</f>
        <v>10</v>
      </c>
      <c r="S235" s="4"/>
      <c r="T235" s="5">
        <f>MAX(ROUND(10*(AY235/L235), 0),1)</f>
        <v>10</v>
      </c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2">
        <v>64</v>
      </c>
      <c r="AZ235" s="10">
        <f t="shared" si="3"/>
        <v>25</v>
      </c>
      <c r="BA235" s="10">
        <v>50</v>
      </c>
      <c r="BB235" s="6"/>
    </row>
    <row r="236" spans="1:54" ht="60" customHeight="1">
      <c r="A236" s="2" t="s">
        <v>1</v>
      </c>
      <c r="B236" s="2" t="s">
        <v>16</v>
      </c>
      <c r="C236" s="2" t="s">
        <v>17</v>
      </c>
      <c r="D236" s="2"/>
      <c r="E236" s="2" t="s">
        <v>325</v>
      </c>
      <c r="F236" s="2" t="s">
        <v>322</v>
      </c>
      <c r="G236" s="2">
        <v>5</v>
      </c>
      <c r="H236" s="2" t="s">
        <v>35</v>
      </c>
      <c r="I236" s="2" t="s">
        <v>36</v>
      </c>
      <c r="J236" s="2" t="s">
        <v>530</v>
      </c>
      <c r="K236" s="2" t="s">
        <v>750</v>
      </c>
      <c r="L236" s="3">
        <v>141</v>
      </c>
      <c r="M236" s="4"/>
      <c r="N236" s="4"/>
      <c r="O236" s="5">
        <f>MAX(ROUND(30*(AY236/L236), 0),1)</f>
        <v>30</v>
      </c>
      <c r="P236" s="5">
        <f>MAX(ROUND(44*(AY236/L236), 0),1)</f>
        <v>44</v>
      </c>
      <c r="Q236" s="5">
        <f>MAX(ROUND(42*(AY236/L236), 0),1)</f>
        <v>42</v>
      </c>
      <c r="R236" s="5">
        <f>MAX(ROUND(21*(AY236/L236), 0),1)</f>
        <v>21</v>
      </c>
      <c r="S236" s="4"/>
      <c r="T236" s="5">
        <f>MAX(ROUND(4*(AY236/L236), 0),1)</f>
        <v>4</v>
      </c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2">
        <v>141</v>
      </c>
      <c r="AZ236" s="10">
        <f t="shared" si="3"/>
        <v>15</v>
      </c>
      <c r="BA236" s="10">
        <v>30</v>
      </c>
      <c r="BB236" s="6"/>
    </row>
    <row r="237" spans="1:54" ht="60" customHeight="1">
      <c r="A237" s="2" t="s">
        <v>1</v>
      </c>
      <c r="B237" s="2" t="s">
        <v>2</v>
      </c>
      <c r="C237" s="2" t="s">
        <v>17</v>
      </c>
      <c r="D237" s="2"/>
      <c r="E237" s="2" t="s">
        <v>326</v>
      </c>
      <c r="F237" s="2" t="s">
        <v>50</v>
      </c>
      <c r="G237" s="2">
        <v>8</v>
      </c>
      <c r="H237" s="2" t="s">
        <v>35</v>
      </c>
      <c r="I237" s="2" t="s">
        <v>36</v>
      </c>
      <c r="J237" s="2" t="s">
        <v>530</v>
      </c>
      <c r="K237" s="2" t="s">
        <v>751</v>
      </c>
      <c r="L237" s="3">
        <v>10</v>
      </c>
      <c r="M237" s="4"/>
      <c r="N237" s="5">
        <f>MAX(ROUND(5*(AY237/L237), 0),1)</f>
        <v>5</v>
      </c>
      <c r="O237" s="5">
        <f>MAX(ROUND(5*(AY237/L237), 0),1)</f>
        <v>5</v>
      </c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2">
        <v>10</v>
      </c>
      <c r="AZ237" s="10">
        <f t="shared" si="3"/>
        <v>20</v>
      </c>
      <c r="BA237" s="10">
        <v>40</v>
      </c>
      <c r="BB237" s="6"/>
    </row>
    <row r="238" spans="1:54" ht="60" customHeight="1">
      <c r="A238" s="2" t="s">
        <v>1</v>
      </c>
      <c r="B238" s="2" t="s">
        <v>2</v>
      </c>
      <c r="C238" s="2" t="s">
        <v>17</v>
      </c>
      <c r="D238" s="2"/>
      <c r="E238" s="2" t="s">
        <v>327</v>
      </c>
      <c r="F238" s="2" t="s">
        <v>318</v>
      </c>
      <c r="G238" s="2">
        <v>5</v>
      </c>
      <c r="H238" s="2" t="s">
        <v>35</v>
      </c>
      <c r="I238" s="2" t="s">
        <v>36</v>
      </c>
      <c r="J238" s="2" t="s">
        <v>707</v>
      </c>
      <c r="K238" s="2" t="s">
        <v>752</v>
      </c>
      <c r="L238" s="3">
        <v>44</v>
      </c>
      <c r="M238" s="4"/>
      <c r="N238" s="5">
        <f>MAX(ROUND(5*(AY238/L238), 0),1)</f>
        <v>5</v>
      </c>
      <c r="O238" s="5">
        <f>MAX(ROUND(9*(AY238/L238), 0),1)</f>
        <v>9</v>
      </c>
      <c r="P238" s="5">
        <f>MAX(ROUND(18*(AY238/L238), 0),1)</f>
        <v>18</v>
      </c>
      <c r="Q238" s="5">
        <f>MAX(ROUND(9*(AY238/L238), 0),1)</f>
        <v>9</v>
      </c>
      <c r="R238" s="5">
        <f>MAX(ROUND(3*(AY238/L238), 0),1)</f>
        <v>3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2">
        <v>44</v>
      </c>
      <c r="AZ238" s="10">
        <f t="shared" si="3"/>
        <v>25</v>
      </c>
      <c r="BA238" s="10">
        <v>50</v>
      </c>
      <c r="BB238" s="6"/>
    </row>
    <row r="239" spans="1:54" ht="60" customHeight="1">
      <c r="A239" s="2" t="s">
        <v>1</v>
      </c>
      <c r="B239" s="2" t="s">
        <v>2</v>
      </c>
      <c r="C239" s="2" t="s">
        <v>17</v>
      </c>
      <c r="D239" s="2"/>
      <c r="E239" s="2" t="s">
        <v>327</v>
      </c>
      <c r="F239" s="2" t="s">
        <v>50</v>
      </c>
      <c r="G239" s="2">
        <v>8</v>
      </c>
      <c r="H239" s="2" t="s">
        <v>35</v>
      </c>
      <c r="I239" s="2" t="s">
        <v>36</v>
      </c>
      <c r="J239" s="2" t="s">
        <v>707</v>
      </c>
      <c r="K239" s="2" t="s">
        <v>753</v>
      </c>
      <c r="L239" s="3">
        <v>43</v>
      </c>
      <c r="M239" s="4"/>
      <c r="N239" s="5">
        <f>MAX(ROUND(4*(AY239/L239), 0),1)</f>
        <v>4</v>
      </c>
      <c r="O239" s="5">
        <f>MAX(ROUND(7*(AY239/L239), 0),1)</f>
        <v>7</v>
      </c>
      <c r="P239" s="5">
        <f>MAX(ROUND(18*(AY239/L239), 0),1)</f>
        <v>18</v>
      </c>
      <c r="Q239" s="5">
        <f>MAX(ROUND(9*(AY239/L239), 0),1)</f>
        <v>9</v>
      </c>
      <c r="R239" s="5">
        <f>MAX(ROUND(5*(AY239/L239), 0),1)</f>
        <v>5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2">
        <v>43</v>
      </c>
      <c r="AZ239" s="10">
        <f t="shared" si="3"/>
        <v>25</v>
      </c>
      <c r="BA239" s="10">
        <v>50</v>
      </c>
      <c r="BB239" s="6"/>
    </row>
    <row r="240" spans="1:54" ht="60" customHeight="1">
      <c r="A240" s="2" t="s">
        <v>1</v>
      </c>
      <c r="B240" s="2" t="s">
        <v>2</v>
      </c>
      <c r="C240" s="2" t="s">
        <v>17</v>
      </c>
      <c r="D240" s="2"/>
      <c r="E240" s="2" t="s">
        <v>328</v>
      </c>
      <c r="F240" s="2" t="s">
        <v>329</v>
      </c>
      <c r="G240" s="2">
        <v>52</v>
      </c>
      <c r="H240" s="2" t="s">
        <v>35</v>
      </c>
      <c r="I240" s="2" t="s">
        <v>36</v>
      </c>
      <c r="J240" s="2" t="s">
        <v>707</v>
      </c>
      <c r="K240" s="2" t="s">
        <v>754</v>
      </c>
      <c r="L240" s="3">
        <v>14</v>
      </c>
      <c r="M240" s="4"/>
      <c r="N240" s="5">
        <f>MAX(ROUND(3*(AY240/L240), 0),1)</f>
        <v>3</v>
      </c>
      <c r="O240" s="5">
        <f>MAX(ROUND(3*(AY240/L240), 0),1)</f>
        <v>3</v>
      </c>
      <c r="P240" s="5">
        <f>MAX(ROUND(3*(AY240/L240), 0),1)</f>
        <v>3</v>
      </c>
      <c r="Q240" s="5">
        <f>MAX(ROUND(5*(AY240/L240), 0),1)</f>
        <v>5</v>
      </c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2">
        <v>14</v>
      </c>
      <c r="AZ240" s="10">
        <f t="shared" si="3"/>
        <v>30</v>
      </c>
      <c r="BA240" s="10">
        <v>60</v>
      </c>
      <c r="BB240" s="6"/>
    </row>
    <row r="241" spans="1:54" ht="60" customHeight="1">
      <c r="A241" s="2" t="s">
        <v>1</v>
      </c>
      <c r="B241" s="2" t="s">
        <v>2</v>
      </c>
      <c r="C241" s="2" t="s">
        <v>17</v>
      </c>
      <c r="D241" s="2"/>
      <c r="E241" s="2" t="s">
        <v>330</v>
      </c>
      <c r="F241" s="2" t="s">
        <v>50</v>
      </c>
      <c r="G241" s="2">
        <v>8</v>
      </c>
      <c r="H241" s="2" t="s">
        <v>35</v>
      </c>
      <c r="I241" s="2" t="s">
        <v>36</v>
      </c>
      <c r="J241" s="2" t="s">
        <v>522</v>
      </c>
      <c r="K241" s="2" t="s">
        <v>755</v>
      </c>
      <c r="L241" s="3">
        <v>14</v>
      </c>
      <c r="M241" s="4"/>
      <c r="N241" s="5">
        <f>MAX(ROUND(4*(AY241/L241), 0),1)</f>
        <v>4</v>
      </c>
      <c r="O241" s="5">
        <f>MAX(ROUND(5*(AY241/L241), 0),1)</f>
        <v>5</v>
      </c>
      <c r="P241" s="5">
        <f>MAX(ROUND(4*(AY241/L241), 0),1)</f>
        <v>4</v>
      </c>
      <c r="Q241" s="5">
        <f>MAX(ROUND(1*(AY241/L241), 0),1)</f>
        <v>1</v>
      </c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2">
        <v>14</v>
      </c>
      <c r="AZ241" s="10">
        <f t="shared" si="3"/>
        <v>12.5</v>
      </c>
      <c r="BA241" s="10">
        <v>25</v>
      </c>
      <c r="BB241" s="6"/>
    </row>
    <row r="242" spans="1:54" ht="60" customHeight="1">
      <c r="A242" s="2" t="s">
        <v>1</v>
      </c>
      <c r="B242" s="2" t="s">
        <v>16</v>
      </c>
      <c r="C242" s="2" t="s">
        <v>17</v>
      </c>
      <c r="D242" s="2"/>
      <c r="E242" s="2" t="s">
        <v>331</v>
      </c>
      <c r="F242" s="2" t="s">
        <v>76</v>
      </c>
      <c r="G242" s="2">
        <v>3</v>
      </c>
      <c r="H242" s="2" t="s">
        <v>35</v>
      </c>
      <c r="I242" s="2" t="s">
        <v>41</v>
      </c>
      <c r="J242" s="2" t="s">
        <v>522</v>
      </c>
      <c r="K242" s="2" t="s">
        <v>756</v>
      </c>
      <c r="L242" s="3">
        <v>121</v>
      </c>
      <c r="M242" s="4"/>
      <c r="N242" s="4"/>
      <c r="O242" s="5">
        <f>MAX(ROUND(24*(AY242/L242), 0),1)</f>
        <v>24</v>
      </c>
      <c r="P242" s="5">
        <f>MAX(ROUND(37*(AY242/L242), 0),1)</f>
        <v>37</v>
      </c>
      <c r="Q242" s="5">
        <f>MAX(ROUND(37*(AY242/L242), 0),1)</f>
        <v>37</v>
      </c>
      <c r="R242" s="5">
        <f>MAX(ROUND(18*(AY242/L242), 0),1)</f>
        <v>18</v>
      </c>
      <c r="S242" s="4"/>
      <c r="T242" s="5">
        <f>MAX(ROUND(5*(AY242/L242), 0),1)</f>
        <v>5</v>
      </c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2">
        <v>121</v>
      </c>
      <c r="AZ242" s="10">
        <f t="shared" si="3"/>
        <v>27.5</v>
      </c>
      <c r="BA242" s="10">
        <v>55</v>
      </c>
      <c r="BB242" s="6"/>
    </row>
    <row r="243" spans="1:54" ht="60" customHeight="1">
      <c r="A243" s="2" t="s">
        <v>1</v>
      </c>
      <c r="B243" s="2" t="s">
        <v>16</v>
      </c>
      <c r="C243" s="2" t="s">
        <v>17</v>
      </c>
      <c r="D243" s="2"/>
      <c r="E243" s="2" t="s">
        <v>332</v>
      </c>
      <c r="F243" s="2" t="s">
        <v>76</v>
      </c>
      <c r="G243" s="2">
        <v>3</v>
      </c>
      <c r="H243" s="2" t="s">
        <v>35</v>
      </c>
      <c r="I243" s="2" t="s">
        <v>41</v>
      </c>
      <c r="J243" s="2" t="s">
        <v>537</v>
      </c>
      <c r="K243" s="2" t="s">
        <v>757</v>
      </c>
      <c r="L243" s="3">
        <v>121</v>
      </c>
      <c r="M243" s="4"/>
      <c r="N243" s="4"/>
      <c r="O243" s="5">
        <f>MAX(ROUND(23*(AY243/L243), 0),1)</f>
        <v>23</v>
      </c>
      <c r="P243" s="5">
        <f>MAX(ROUND(35*(AY243/L243), 0),1)</f>
        <v>35</v>
      </c>
      <c r="Q243" s="5">
        <f>MAX(ROUND(37*(AY243/L243), 0),1)</f>
        <v>37</v>
      </c>
      <c r="R243" s="5">
        <f>MAX(ROUND(21*(AY243/L243), 0),1)</f>
        <v>21</v>
      </c>
      <c r="S243" s="4"/>
      <c r="T243" s="5">
        <f>MAX(ROUND(5*(AY243/L243), 0),1)</f>
        <v>5</v>
      </c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2">
        <v>121</v>
      </c>
      <c r="AZ243" s="10">
        <f t="shared" si="3"/>
        <v>25</v>
      </c>
      <c r="BA243" s="10">
        <v>50</v>
      </c>
      <c r="BB243" s="6"/>
    </row>
    <row r="244" spans="1:54" ht="60" customHeight="1">
      <c r="A244" s="2" t="s">
        <v>1</v>
      </c>
      <c r="B244" s="2" t="s">
        <v>16</v>
      </c>
      <c r="C244" s="2" t="s">
        <v>17</v>
      </c>
      <c r="D244" s="2"/>
      <c r="E244" s="2" t="s">
        <v>332</v>
      </c>
      <c r="F244" s="2" t="s">
        <v>333</v>
      </c>
      <c r="G244" s="2">
        <v>5</v>
      </c>
      <c r="H244" s="2" t="s">
        <v>35</v>
      </c>
      <c r="I244" s="2" t="s">
        <v>41</v>
      </c>
      <c r="J244" s="2" t="s">
        <v>537</v>
      </c>
      <c r="K244" s="2" t="s">
        <v>758</v>
      </c>
      <c r="L244" s="3">
        <v>122</v>
      </c>
      <c r="M244" s="4"/>
      <c r="N244" s="4"/>
      <c r="O244" s="5">
        <f>MAX(ROUND(23*(AY244/L244), 0),1)</f>
        <v>23</v>
      </c>
      <c r="P244" s="5">
        <f>MAX(ROUND(36*(AY244/L244), 0),1)</f>
        <v>36</v>
      </c>
      <c r="Q244" s="5">
        <f>MAX(ROUND(37*(AY244/L244), 0),1)</f>
        <v>37</v>
      </c>
      <c r="R244" s="5">
        <f>MAX(ROUND(21*(AY244/L244), 0),1)</f>
        <v>21</v>
      </c>
      <c r="S244" s="4"/>
      <c r="T244" s="5">
        <f>MAX(ROUND(5*(AY244/L244), 0),1)</f>
        <v>5</v>
      </c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2">
        <v>122</v>
      </c>
      <c r="AZ244" s="10">
        <f t="shared" si="3"/>
        <v>25</v>
      </c>
      <c r="BA244" s="10">
        <v>50</v>
      </c>
      <c r="BB244" s="6"/>
    </row>
    <row r="245" spans="1:54" ht="60" customHeight="1">
      <c r="A245" s="2" t="s">
        <v>1</v>
      </c>
      <c r="B245" s="2" t="s">
        <v>2</v>
      </c>
      <c r="C245" s="2" t="s">
        <v>17</v>
      </c>
      <c r="D245" s="2"/>
      <c r="E245" s="2" t="s">
        <v>334</v>
      </c>
      <c r="F245" s="2" t="s">
        <v>313</v>
      </c>
      <c r="G245" s="2">
        <v>51</v>
      </c>
      <c r="H245" s="2" t="s">
        <v>35</v>
      </c>
      <c r="I245" s="2" t="s">
        <v>41</v>
      </c>
      <c r="J245" s="2" t="s">
        <v>742</v>
      </c>
      <c r="K245" s="2" t="s">
        <v>759</v>
      </c>
      <c r="L245" s="3">
        <v>130</v>
      </c>
      <c r="M245" s="4"/>
      <c r="N245" s="5">
        <f>MAX(ROUND(23*(AY245/L245), 0),1)</f>
        <v>23</v>
      </c>
      <c r="O245" s="5">
        <f>MAX(ROUND(39*(AY245/L245), 0),1)</f>
        <v>39</v>
      </c>
      <c r="P245" s="5">
        <f>MAX(ROUND(33*(AY245/L245), 0),1)</f>
        <v>33</v>
      </c>
      <c r="Q245" s="5">
        <f>MAX(ROUND(25*(AY245/L245), 0),1)</f>
        <v>25</v>
      </c>
      <c r="R245" s="5">
        <f>MAX(ROUND(10*(AY245/L245), 0),1)</f>
        <v>10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2">
        <v>130</v>
      </c>
      <c r="AZ245" s="10">
        <f t="shared" si="3"/>
        <v>20</v>
      </c>
      <c r="BA245" s="10">
        <v>40</v>
      </c>
      <c r="BB245" s="6"/>
    </row>
    <row r="246" spans="1:54" ht="60" customHeight="1">
      <c r="A246" s="2" t="s">
        <v>1</v>
      </c>
      <c r="B246" s="2" t="s">
        <v>2</v>
      </c>
      <c r="C246" s="2" t="s">
        <v>17</v>
      </c>
      <c r="D246" s="2"/>
      <c r="E246" s="2" t="s">
        <v>335</v>
      </c>
      <c r="F246" s="2" t="s">
        <v>329</v>
      </c>
      <c r="G246" s="2">
        <v>5</v>
      </c>
      <c r="H246" s="2" t="s">
        <v>35</v>
      </c>
      <c r="I246" s="2" t="s">
        <v>41</v>
      </c>
      <c r="J246" s="2" t="s">
        <v>530</v>
      </c>
      <c r="K246" s="2" t="s">
        <v>760</v>
      </c>
      <c r="L246" s="3">
        <v>147</v>
      </c>
      <c r="M246" s="4"/>
      <c r="N246" s="5">
        <f>MAX(ROUND(25*(AY246/L246), 0),1)</f>
        <v>25</v>
      </c>
      <c r="O246" s="5">
        <f>MAX(ROUND(44*(AY246/L246), 0),1)</f>
        <v>44</v>
      </c>
      <c r="P246" s="5">
        <f>MAX(ROUND(39*(AY246/L246), 0),1)</f>
        <v>39</v>
      </c>
      <c r="Q246" s="5">
        <f>MAX(ROUND(29*(AY246/L246), 0),1)</f>
        <v>29</v>
      </c>
      <c r="R246" s="5">
        <f>MAX(ROUND(10*(AY246/L246), 0),1)</f>
        <v>10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2">
        <v>147</v>
      </c>
      <c r="AZ246" s="10">
        <f t="shared" si="3"/>
        <v>25</v>
      </c>
      <c r="BA246" s="10">
        <v>50</v>
      </c>
      <c r="BB246" s="6"/>
    </row>
    <row r="247" spans="1:54" ht="60" customHeight="1">
      <c r="A247" s="2" t="s">
        <v>1</v>
      </c>
      <c r="B247" s="2" t="s">
        <v>2</v>
      </c>
      <c r="C247" s="2" t="s">
        <v>17</v>
      </c>
      <c r="D247" s="2"/>
      <c r="E247" s="2" t="s">
        <v>336</v>
      </c>
      <c r="F247" s="2" t="s">
        <v>329</v>
      </c>
      <c r="G247" s="2">
        <v>5</v>
      </c>
      <c r="H247" s="2" t="s">
        <v>35</v>
      </c>
      <c r="I247" s="2" t="s">
        <v>41</v>
      </c>
      <c r="J247" s="2" t="s">
        <v>522</v>
      </c>
      <c r="K247" s="2" t="s">
        <v>761</v>
      </c>
      <c r="L247" s="3">
        <v>117</v>
      </c>
      <c r="M247" s="4"/>
      <c r="N247" s="5">
        <f>MAX(ROUND(21*(AY247/L247), 0),1)</f>
        <v>21</v>
      </c>
      <c r="O247" s="5">
        <f>MAX(ROUND(36*(AY247/L247), 0),1)</f>
        <v>36</v>
      </c>
      <c r="P247" s="5">
        <f>MAX(ROUND(29*(AY247/L247), 0),1)</f>
        <v>29</v>
      </c>
      <c r="Q247" s="5">
        <f>MAX(ROUND(23*(AY247/L247), 0),1)</f>
        <v>23</v>
      </c>
      <c r="R247" s="5">
        <f>MAX(ROUND(8*(AY247/L247), 0),1)</f>
        <v>8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2">
        <v>117</v>
      </c>
      <c r="AZ247" s="10">
        <f t="shared" si="3"/>
        <v>17.5</v>
      </c>
      <c r="BA247" s="10">
        <v>35</v>
      </c>
      <c r="BB247" s="6"/>
    </row>
    <row r="248" spans="1:54" ht="60" customHeight="1">
      <c r="A248" s="2" t="s">
        <v>1</v>
      </c>
      <c r="B248" s="2" t="s">
        <v>16</v>
      </c>
      <c r="C248" s="2" t="s">
        <v>17</v>
      </c>
      <c r="D248" s="2"/>
      <c r="E248" s="2" t="s">
        <v>337</v>
      </c>
      <c r="F248" s="2" t="s">
        <v>76</v>
      </c>
      <c r="G248" s="2">
        <v>3</v>
      </c>
      <c r="H248" s="2" t="s">
        <v>35</v>
      </c>
      <c r="I248" s="2" t="s">
        <v>41</v>
      </c>
      <c r="J248" s="2" t="s">
        <v>522</v>
      </c>
      <c r="K248" s="2" t="s">
        <v>762</v>
      </c>
      <c r="L248" s="3">
        <v>135</v>
      </c>
      <c r="M248" s="4"/>
      <c r="N248" s="4"/>
      <c r="O248" s="5">
        <f>MAX(ROUND(26*(AY248/L248), 0),1)</f>
        <v>26</v>
      </c>
      <c r="P248" s="5">
        <f>MAX(ROUND(40*(AY248/L248), 0),1)</f>
        <v>40</v>
      </c>
      <c r="Q248" s="5">
        <f>MAX(ROUND(40*(AY248/L248), 0),1)</f>
        <v>40</v>
      </c>
      <c r="R248" s="5">
        <f>MAX(ROUND(24*(AY248/L248), 0),1)</f>
        <v>24</v>
      </c>
      <c r="S248" s="4"/>
      <c r="T248" s="5">
        <f>MAX(ROUND(5*(AY248/L248), 0),1)</f>
        <v>5</v>
      </c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2">
        <v>135</v>
      </c>
      <c r="AZ248" s="10">
        <f t="shared" si="3"/>
        <v>20</v>
      </c>
      <c r="BA248" s="10">
        <v>40</v>
      </c>
      <c r="BB248" s="6"/>
    </row>
    <row r="249" spans="1:54" ht="60" customHeight="1">
      <c r="A249" s="2" t="s">
        <v>1</v>
      </c>
      <c r="B249" s="2" t="s">
        <v>16</v>
      </c>
      <c r="C249" s="2" t="s">
        <v>17</v>
      </c>
      <c r="D249" s="2"/>
      <c r="E249" s="2" t="s">
        <v>337</v>
      </c>
      <c r="F249" s="2" t="s">
        <v>338</v>
      </c>
      <c r="G249" s="2">
        <v>6</v>
      </c>
      <c r="H249" s="2" t="s">
        <v>35</v>
      </c>
      <c r="I249" s="2" t="s">
        <v>41</v>
      </c>
      <c r="J249" s="2" t="s">
        <v>522</v>
      </c>
      <c r="K249" s="2" t="s">
        <v>763</v>
      </c>
      <c r="L249" s="3">
        <v>120</v>
      </c>
      <c r="M249" s="4"/>
      <c r="N249" s="4"/>
      <c r="O249" s="5">
        <f>MAX(ROUND(24*(AY249/L249), 0),1)</f>
        <v>24</v>
      </c>
      <c r="P249" s="5">
        <f>MAX(ROUND(36*(AY249/L249), 0),1)</f>
        <v>36</v>
      </c>
      <c r="Q249" s="5">
        <f>MAX(ROUND(36*(AY249/L249), 0),1)</f>
        <v>36</v>
      </c>
      <c r="R249" s="5">
        <f>MAX(ROUND(21*(AY249/L249), 0),1)</f>
        <v>21</v>
      </c>
      <c r="S249" s="4"/>
      <c r="T249" s="5">
        <f>MAX(ROUND(3*(AY249/L249), 0),1)</f>
        <v>3</v>
      </c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2">
        <v>120</v>
      </c>
      <c r="AZ249" s="10">
        <f t="shared" si="3"/>
        <v>20</v>
      </c>
      <c r="BA249" s="10">
        <v>40</v>
      </c>
      <c r="BB249" s="6"/>
    </row>
    <row r="250" spans="1:54" ht="60" customHeight="1">
      <c r="A250" s="2" t="s">
        <v>1</v>
      </c>
      <c r="B250" s="2" t="s">
        <v>7</v>
      </c>
      <c r="C250" s="2" t="s">
        <v>17</v>
      </c>
      <c r="D250" s="2"/>
      <c r="E250" s="2" t="s">
        <v>339</v>
      </c>
      <c r="F250" s="2" t="s">
        <v>340</v>
      </c>
      <c r="G250" s="2">
        <v>31</v>
      </c>
      <c r="H250" s="2" t="s">
        <v>6</v>
      </c>
      <c r="I250" s="2" t="s">
        <v>6</v>
      </c>
      <c r="J250" s="2" t="s">
        <v>495</v>
      </c>
      <c r="K250" s="2" t="s">
        <v>764</v>
      </c>
      <c r="L250" s="3">
        <v>9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5">
        <f>MAX(ROUND(1*(AY250/L250), 0),1)</f>
        <v>1</v>
      </c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5">
        <f>MAX(ROUND(1*(AY250/L250), 0),1)</f>
        <v>1</v>
      </c>
      <c r="AP250" s="4"/>
      <c r="AQ250" s="4"/>
      <c r="AR250" s="4"/>
      <c r="AS250" s="5">
        <f>MAX(ROUND(7*(AY250/L250), 0),1)</f>
        <v>7</v>
      </c>
      <c r="AT250" s="4"/>
      <c r="AU250" s="4"/>
      <c r="AV250" s="4"/>
      <c r="AW250" s="4"/>
      <c r="AX250" s="4"/>
      <c r="AY250" s="2">
        <v>9</v>
      </c>
      <c r="AZ250" s="10">
        <f t="shared" si="3"/>
        <v>47.5</v>
      </c>
      <c r="BA250" s="10">
        <v>95</v>
      </c>
      <c r="BB250" s="6"/>
    </row>
    <row r="251" spans="1:54" ht="60" customHeight="1">
      <c r="A251" s="2" t="s">
        <v>1</v>
      </c>
      <c r="B251" s="2" t="s">
        <v>7</v>
      </c>
      <c r="C251" s="2" t="s">
        <v>17</v>
      </c>
      <c r="D251" s="2"/>
      <c r="E251" s="2" t="s">
        <v>341</v>
      </c>
      <c r="F251" s="2" t="s">
        <v>342</v>
      </c>
      <c r="G251" s="2">
        <v>3</v>
      </c>
      <c r="H251" s="2" t="s">
        <v>6</v>
      </c>
      <c r="I251" s="2" t="s">
        <v>6</v>
      </c>
      <c r="J251" s="2" t="s">
        <v>495</v>
      </c>
      <c r="K251" s="2" t="s">
        <v>765</v>
      </c>
      <c r="L251" s="3">
        <v>18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5">
        <f>MAX(ROUND(18*(AY251/L251), 0),1)</f>
        <v>18</v>
      </c>
      <c r="AT251" s="4"/>
      <c r="AU251" s="4"/>
      <c r="AV251" s="4"/>
      <c r="AW251" s="4"/>
      <c r="AX251" s="4"/>
      <c r="AY251" s="2">
        <v>18</v>
      </c>
      <c r="AZ251" s="10">
        <f t="shared" si="3"/>
        <v>50</v>
      </c>
      <c r="BA251" s="10">
        <v>100</v>
      </c>
      <c r="BB251" s="6"/>
    </row>
    <row r="252" spans="1:54" ht="60" customHeight="1">
      <c r="A252" s="2" t="s">
        <v>1</v>
      </c>
      <c r="B252" s="2" t="s">
        <v>7</v>
      </c>
      <c r="C252" s="2" t="s">
        <v>17</v>
      </c>
      <c r="D252" s="2"/>
      <c r="E252" s="2" t="s">
        <v>343</v>
      </c>
      <c r="F252" s="2" t="s">
        <v>344</v>
      </c>
      <c r="G252" s="2">
        <v>3</v>
      </c>
      <c r="H252" s="2" t="s">
        <v>6</v>
      </c>
      <c r="I252" s="2" t="s">
        <v>6</v>
      </c>
      <c r="J252" s="2" t="s">
        <v>497</v>
      </c>
      <c r="K252" s="2" t="s">
        <v>766</v>
      </c>
      <c r="L252" s="3">
        <v>100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5">
        <f>MAX(ROUND(11*(AY252/L252), 0),1)</f>
        <v>11</v>
      </c>
      <c r="AJ252" s="4"/>
      <c r="AK252" s="5">
        <f>MAX(ROUND(6*(AY252/L252), 0),1)</f>
        <v>6</v>
      </c>
      <c r="AL252" s="5">
        <f>MAX(ROUND(45*(AY252/L252), 0),1)</f>
        <v>45</v>
      </c>
      <c r="AM252" s="4"/>
      <c r="AN252" s="5">
        <f>MAX(ROUND(24*(AY252/L252), 0),1)</f>
        <v>24</v>
      </c>
      <c r="AO252" s="5">
        <f>MAX(ROUND(1*(AY252/L252), 0),1)</f>
        <v>1</v>
      </c>
      <c r="AP252" s="4"/>
      <c r="AQ252" s="5">
        <f>MAX(ROUND(13*(AY252/L252), 0),1)</f>
        <v>13</v>
      </c>
      <c r="AR252" s="4"/>
      <c r="AS252" s="4"/>
      <c r="AT252" s="4"/>
      <c r="AU252" s="4"/>
      <c r="AV252" s="4"/>
      <c r="AW252" s="4"/>
      <c r="AX252" s="4"/>
      <c r="AY252" s="2">
        <v>100</v>
      </c>
      <c r="AZ252" s="10">
        <f t="shared" si="3"/>
        <v>57.5</v>
      </c>
      <c r="BA252" s="10">
        <v>115</v>
      </c>
      <c r="BB252" s="6"/>
    </row>
    <row r="253" spans="1:54" ht="60" customHeight="1">
      <c r="A253" s="2" t="s">
        <v>1</v>
      </c>
      <c r="B253" s="2" t="s">
        <v>7</v>
      </c>
      <c r="C253" s="2" t="s">
        <v>17</v>
      </c>
      <c r="D253" s="2"/>
      <c r="E253" s="2" t="s">
        <v>343</v>
      </c>
      <c r="F253" s="2" t="s">
        <v>345</v>
      </c>
      <c r="G253" s="2">
        <v>8</v>
      </c>
      <c r="H253" s="2" t="s">
        <v>6</v>
      </c>
      <c r="I253" s="2" t="s">
        <v>6</v>
      </c>
      <c r="J253" s="2" t="s">
        <v>497</v>
      </c>
      <c r="K253" s="2" t="s">
        <v>767</v>
      </c>
      <c r="L253" s="3">
        <v>41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5">
        <f>MAX(ROUND(5*(AY253/L253), 0),1)</f>
        <v>5</v>
      </c>
      <c r="AJ253" s="4"/>
      <c r="AK253" s="5">
        <f>MAX(ROUND(8*(AY253/L253), 0),1)</f>
        <v>8</v>
      </c>
      <c r="AL253" s="5">
        <f>MAX(ROUND(14*(AY253/L253), 0),1)</f>
        <v>14</v>
      </c>
      <c r="AM253" s="4"/>
      <c r="AN253" s="5">
        <f>MAX(ROUND(11*(AY253/L253), 0),1)</f>
        <v>11</v>
      </c>
      <c r="AO253" s="4"/>
      <c r="AP253" s="4"/>
      <c r="AQ253" s="5">
        <f>MAX(ROUND(3*(AY253/L253), 0),1)</f>
        <v>3</v>
      </c>
      <c r="AR253" s="4"/>
      <c r="AS253" s="4"/>
      <c r="AT253" s="4"/>
      <c r="AU253" s="4"/>
      <c r="AV253" s="4"/>
      <c r="AW253" s="4"/>
      <c r="AX253" s="4"/>
      <c r="AY253" s="2">
        <v>41</v>
      </c>
      <c r="AZ253" s="10">
        <f t="shared" si="3"/>
        <v>57.5</v>
      </c>
      <c r="BA253" s="10">
        <v>115</v>
      </c>
      <c r="BB253" s="6"/>
    </row>
    <row r="254" spans="1:54" ht="60" customHeight="1">
      <c r="A254" s="2" t="s">
        <v>1</v>
      </c>
      <c r="B254" s="2" t="s">
        <v>7</v>
      </c>
      <c r="C254" s="2" t="s">
        <v>17</v>
      </c>
      <c r="D254" s="2"/>
      <c r="E254" s="2" t="s">
        <v>346</v>
      </c>
      <c r="F254" s="2" t="s">
        <v>347</v>
      </c>
      <c r="G254" s="2">
        <v>12</v>
      </c>
      <c r="H254" s="2" t="s">
        <v>6</v>
      </c>
      <c r="I254" s="2" t="s">
        <v>6</v>
      </c>
      <c r="J254" s="2" t="s">
        <v>497</v>
      </c>
      <c r="K254" s="2" t="s">
        <v>768</v>
      </c>
      <c r="L254" s="3">
        <v>32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5">
        <f>MAX(ROUND(7*(AY254/L254), 0),1)</f>
        <v>7</v>
      </c>
      <c r="AJ254" s="4"/>
      <c r="AK254" s="4"/>
      <c r="AL254" s="5">
        <f>MAX(ROUND(16*(AY254/L254), 0),1)</f>
        <v>16</v>
      </c>
      <c r="AM254" s="4"/>
      <c r="AN254" s="4"/>
      <c r="AO254" s="4"/>
      <c r="AP254" s="4"/>
      <c r="AQ254" s="5">
        <f>MAX(ROUND(9*(AY254/L254), 0),1)</f>
        <v>9</v>
      </c>
      <c r="AR254" s="4"/>
      <c r="AS254" s="4"/>
      <c r="AT254" s="4"/>
      <c r="AU254" s="4"/>
      <c r="AV254" s="4"/>
      <c r="AW254" s="4"/>
      <c r="AX254" s="4"/>
      <c r="AY254" s="2">
        <v>32</v>
      </c>
      <c r="AZ254" s="10">
        <f t="shared" si="3"/>
        <v>57.5</v>
      </c>
      <c r="BA254" s="10">
        <v>115</v>
      </c>
      <c r="BB254" s="6"/>
    </row>
    <row r="255" spans="1:54" ht="60" customHeight="1">
      <c r="A255" s="2" t="s">
        <v>1</v>
      </c>
      <c r="B255" s="2" t="s">
        <v>7</v>
      </c>
      <c r="C255" s="2" t="s">
        <v>17</v>
      </c>
      <c r="D255" s="2"/>
      <c r="E255" s="2" t="s">
        <v>348</v>
      </c>
      <c r="F255" s="2" t="s">
        <v>349</v>
      </c>
      <c r="G255" s="2">
        <v>5</v>
      </c>
      <c r="H255" s="2" t="s">
        <v>6</v>
      </c>
      <c r="I255" s="2" t="s">
        <v>6</v>
      </c>
      <c r="J255" s="2" t="s">
        <v>497</v>
      </c>
      <c r="K255" s="2" t="s">
        <v>769</v>
      </c>
      <c r="L255" s="3">
        <v>23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5">
        <f>MAX(ROUND(1*(AY255/L255), 0),1)</f>
        <v>1</v>
      </c>
      <c r="AP255" s="4"/>
      <c r="AQ255" s="4"/>
      <c r="AR255" s="4"/>
      <c r="AS255" s="5">
        <f>MAX(ROUND(22*(AY255/L255), 0),1)</f>
        <v>22</v>
      </c>
      <c r="AT255" s="4"/>
      <c r="AU255" s="4"/>
      <c r="AV255" s="4"/>
      <c r="AW255" s="4"/>
      <c r="AX255" s="4"/>
      <c r="AY255" s="2">
        <v>23</v>
      </c>
      <c r="AZ255" s="10">
        <f t="shared" si="3"/>
        <v>57.5</v>
      </c>
      <c r="BA255" s="10">
        <v>115</v>
      </c>
      <c r="BB255" s="6"/>
    </row>
    <row r="256" spans="1:54" ht="60" customHeight="1">
      <c r="A256" s="2" t="s">
        <v>1</v>
      </c>
      <c r="B256" s="2" t="s">
        <v>7</v>
      </c>
      <c r="C256" s="2" t="s">
        <v>17</v>
      </c>
      <c r="D256" s="2"/>
      <c r="E256" s="2" t="s">
        <v>350</v>
      </c>
      <c r="F256" s="2" t="s">
        <v>351</v>
      </c>
      <c r="G256" s="2">
        <v>9</v>
      </c>
      <c r="H256" s="2" t="s">
        <v>6</v>
      </c>
      <c r="I256" s="2" t="s">
        <v>6</v>
      </c>
      <c r="J256" s="2" t="s">
        <v>497</v>
      </c>
      <c r="K256" s="2" t="s">
        <v>770</v>
      </c>
      <c r="L256" s="3">
        <v>20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5">
        <f>MAX(ROUND(2*(AY256/L256), 0),1)</f>
        <v>2</v>
      </c>
      <c r="AD256" s="4"/>
      <c r="AE256" s="5">
        <f>MAX(ROUND(2*(AY256/L256), 0),1)</f>
        <v>2</v>
      </c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5">
        <f>MAX(ROUND(16*(AY256/L256), 0),1)</f>
        <v>16</v>
      </c>
      <c r="AT256" s="4"/>
      <c r="AU256" s="4"/>
      <c r="AV256" s="4"/>
      <c r="AW256" s="4"/>
      <c r="AX256" s="4"/>
      <c r="AY256" s="2">
        <v>20</v>
      </c>
      <c r="AZ256" s="10">
        <f t="shared" si="3"/>
        <v>57.5</v>
      </c>
      <c r="BA256" s="10">
        <v>115</v>
      </c>
      <c r="BB256" s="6"/>
    </row>
    <row r="257" spans="1:54" ht="60" customHeight="1">
      <c r="A257" s="2" t="s">
        <v>1</v>
      </c>
      <c r="B257" s="2" t="s">
        <v>7</v>
      </c>
      <c r="C257" s="2" t="s">
        <v>17</v>
      </c>
      <c r="D257" s="2"/>
      <c r="E257" s="2" t="s">
        <v>352</v>
      </c>
      <c r="F257" s="2" t="s">
        <v>353</v>
      </c>
      <c r="G257" s="2">
        <v>3</v>
      </c>
      <c r="H257" s="2" t="s">
        <v>6</v>
      </c>
      <c r="I257" s="2" t="s">
        <v>6</v>
      </c>
      <c r="J257" s="2" t="s">
        <v>497</v>
      </c>
      <c r="K257" s="2" t="s">
        <v>771</v>
      </c>
      <c r="L257" s="3">
        <v>16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5">
        <f>MAX(ROUND(14*(AY257/L257), 0),1)</f>
        <v>14</v>
      </c>
      <c r="AM257" s="4"/>
      <c r="AN257" s="5">
        <f>MAX(ROUND(2*(AY257/L257), 0),1)</f>
        <v>2</v>
      </c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2">
        <v>16</v>
      </c>
      <c r="AZ257" s="10">
        <f t="shared" si="3"/>
        <v>55</v>
      </c>
      <c r="BA257" s="10">
        <v>110</v>
      </c>
      <c r="BB257" s="6"/>
    </row>
    <row r="258" spans="1:54" ht="60" customHeight="1">
      <c r="A258" s="2" t="s">
        <v>1</v>
      </c>
      <c r="B258" s="2" t="s">
        <v>7</v>
      </c>
      <c r="C258" s="2" t="s">
        <v>17</v>
      </c>
      <c r="D258" s="2"/>
      <c r="E258" s="2" t="s">
        <v>352</v>
      </c>
      <c r="F258" s="2" t="s">
        <v>216</v>
      </c>
      <c r="G258" s="2">
        <v>31</v>
      </c>
      <c r="H258" s="2" t="s">
        <v>6</v>
      </c>
      <c r="I258" s="2" t="s">
        <v>6</v>
      </c>
      <c r="J258" s="2" t="s">
        <v>497</v>
      </c>
      <c r="K258" s="2" t="s">
        <v>772</v>
      </c>
      <c r="L258" s="3">
        <v>11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5">
        <f>MAX(ROUND(11*(AY258/L258), 0),1)</f>
        <v>11</v>
      </c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2">
        <v>11</v>
      </c>
      <c r="AZ258" s="10">
        <f t="shared" si="3"/>
        <v>55</v>
      </c>
      <c r="BA258" s="10">
        <v>110</v>
      </c>
      <c r="BB258" s="6"/>
    </row>
    <row r="259" spans="1:54" ht="60" customHeight="1">
      <c r="A259" s="2" t="s">
        <v>1</v>
      </c>
      <c r="B259" s="2" t="s">
        <v>7</v>
      </c>
      <c r="C259" s="2" t="s">
        <v>17</v>
      </c>
      <c r="D259" s="2"/>
      <c r="E259" s="2" t="s">
        <v>352</v>
      </c>
      <c r="F259" s="2" t="s">
        <v>198</v>
      </c>
      <c r="G259" s="2">
        <v>33</v>
      </c>
      <c r="H259" s="2" t="s">
        <v>6</v>
      </c>
      <c r="I259" s="2" t="s">
        <v>6</v>
      </c>
      <c r="J259" s="2" t="s">
        <v>497</v>
      </c>
      <c r="K259" s="2" t="s">
        <v>773</v>
      </c>
      <c r="L259" s="3">
        <v>2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>
        <f>MAX(ROUND(1*(AY259/L259), 0),1)</f>
        <v>1</v>
      </c>
      <c r="AG259" s="4"/>
      <c r="AH259" s="4"/>
      <c r="AI259" s="4"/>
      <c r="AJ259" s="4"/>
      <c r="AK259" s="4"/>
      <c r="AL259" s="4"/>
      <c r="AM259" s="4"/>
      <c r="AN259" s="5">
        <f>MAX(ROUND(1*(AY259/L259), 0),1)</f>
        <v>1</v>
      </c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2">
        <v>2</v>
      </c>
      <c r="AZ259" s="10">
        <f t="shared" ref="AZ259:AZ322" si="4">BA259/2</f>
        <v>55</v>
      </c>
      <c r="BA259" s="10">
        <v>110</v>
      </c>
      <c r="BB259" s="6"/>
    </row>
    <row r="260" spans="1:54" ht="60" customHeight="1">
      <c r="A260" s="2" t="s">
        <v>1</v>
      </c>
      <c r="B260" s="2" t="s">
        <v>7</v>
      </c>
      <c r="C260" s="2" t="s">
        <v>17</v>
      </c>
      <c r="D260" s="2"/>
      <c r="E260" s="2" t="s">
        <v>354</v>
      </c>
      <c r="F260" s="2" t="s">
        <v>198</v>
      </c>
      <c r="G260" s="2">
        <v>34</v>
      </c>
      <c r="H260" s="2" t="s">
        <v>6</v>
      </c>
      <c r="I260" s="2" t="s">
        <v>6</v>
      </c>
      <c r="J260" s="2" t="s">
        <v>495</v>
      </c>
      <c r="K260" s="2" t="s">
        <v>774</v>
      </c>
      <c r="L260" s="3">
        <v>1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5">
        <f>MAX(ROUND(1*(AY260/L260), 0),1)</f>
        <v>1</v>
      </c>
      <c r="AT260" s="4"/>
      <c r="AU260" s="4"/>
      <c r="AV260" s="4"/>
      <c r="AW260" s="4"/>
      <c r="AX260" s="4"/>
      <c r="AY260" s="2">
        <v>1</v>
      </c>
      <c r="AZ260" s="10">
        <f t="shared" si="4"/>
        <v>50</v>
      </c>
      <c r="BA260" s="10">
        <v>100</v>
      </c>
      <c r="BB260" s="6"/>
    </row>
    <row r="261" spans="1:54" ht="60" customHeight="1">
      <c r="A261" s="2" t="s">
        <v>1</v>
      </c>
      <c r="B261" s="2" t="s">
        <v>7</v>
      </c>
      <c r="C261" s="2" t="s">
        <v>17</v>
      </c>
      <c r="D261" s="2"/>
      <c r="E261" s="2" t="s">
        <v>355</v>
      </c>
      <c r="F261" s="2" t="s">
        <v>356</v>
      </c>
      <c r="G261" s="2">
        <v>11</v>
      </c>
      <c r="H261" s="2" t="s">
        <v>6</v>
      </c>
      <c r="I261" s="2" t="s">
        <v>6</v>
      </c>
      <c r="J261" s="2" t="s">
        <v>497</v>
      </c>
      <c r="K261" s="2" t="s">
        <v>775</v>
      </c>
      <c r="L261" s="3">
        <v>1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5">
        <f>MAX(ROUND(1*(AY261/L261), 0),1)</f>
        <v>1</v>
      </c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2">
        <v>1</v>
      </c>
      <c r="AZ261" s="10">
        <f t="shared" si="4"/>
        <v>55</v>
      </c>
      <c r="BA261" s="10">
        <v>110</v>
      </c>
      <c r="BB261" s="6"/>
    </row>
    <row r="262" spans="1:54" ht="60" customHeight="1">
      <c r="A262" s="2" t="s">
        <v>1</v>
      </c>
      <c r="B262" s="2" t="s">
        <v>7</v>
      </c>
      <c r="C262" s="2" t="s">
        <v>17</v>
      </c>
      <c r="D262" s="2"/>
      <c r="E262" s="2" t="s">
        <v>355</v>
      </c>
      <c r="F262" s="2" t="s">
        <v>357</v>
      </c>
      <c r="G262" s="2">
        <v>3</v>
      </c>
      <c r="H262" s="2" t="s">
        <v>6</v>
      </c>
      <c r="I262" s="2" t="s">
        <v>6</v>
      </c>
      <c r="J262" s="2" t="s">
        <v>497</v>
      </c>
      <c r="K262" s="2" t="s">
        <v>776</v>
      </c>
      <c r="L262" s="3">
        <v>33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5">
        <f>MAX(ROUND(6*(AY262/L262), 0),1)</f>
        <v>6</v>
      </c>
      <c r="AL262" s="5">
        <f>MAX(ROUND(8*(AY262/L262), 0),1)</f>
        <v>8</v>
      </c>
      <c r="AM262" s="4"/>
      <c r="AN262" s="5">
        <f>MAX(ROUND(1*(AY262/L262), 0),1)</f>
        <v>1</v>
      </c>
      <c r="AO262" s="5">
        <f>MAX(ROUND(7*(AY262/L262), 0),1)</f>
        <v>7</v>
      </c>
      <c r="AP262" s="4"/>
      <c r="AQ262" s="5">
        <f>MAX(ROUND(2*(AY262/L262), 0),1)</f>
        <v>2</v>
      </c>
      <c r="AR262" s="4"/>
      <c r="AS262" s="5">
        <f>MAX(ROUND(9*(AY262/L262), 0),1)</f>
        <v>9</v>
      </c>
      <c r="AT262" s="4"/>
      <c r="AU262" s="4"/>
      <c r="AV262" s="4"/>
      <c r="AW262" s="4"/>
      <c r="AX262" s="4"/>
      <c r="AY262" s="2">
        <v>33</v>
      </c>
      <c r="AZ262" s="10">
        <f t="shared" si="4"/>
        <v>55</v>
      </c>
      <c r="BA262" s="10">
        <v>110</v>
      </c>
      <c r="BB262" s="6"/>
    </row>
    <row r="263" spans="1:54" ht="60" customHeight="1">
      <c r="A263" s="2" t="s">
        <v>1</v>
      </c>
      <c r="B263" s="2" t="s">
        <v>7</v>
      </c>
      <c r="C263" s="2" t="s">
        <v>17</v>
      </c>
      <c r="D263" s="2"/>
      <c r="E263" s="2" t="s">
        <v>358</v>
      </c>
      <c r="F263" s="2" t="s">
        <v>359</v>
      </c>
      <c r="G263" s="2">
        <v>13</v>
      </c>
      <c r="H263" s="2" t="s">
        <v>6</v>
      </c>
      <c r="I263" s="2" t="s">
        <v>6</v>
      </c>
      <c r="J263" s="2" t="s">
        <v>495</v>
      </c>
      <c r="K263" s="2" t="s">
        <v>777</v>
      </c>
      <c r="L263" s="3">
        <v>42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5">
        <f>MAX(ROUND(5*(AY263/L263), 0),1)</f>
        <v>5</v>
      </c>
      <c r="AD263" s="4"/>
      <c r="AE263" s="5">
        <f>MAX(ROUND(8*(AY263/L263), 0),1)</f>
        <v>8</v>
      </c>
      <c r="AF263" s="5">
        <f>MAX(ROUND(21*(AY263/L263), 0),1)</f>
        <v>21</v>
      </c>
      <c r="AG263" s="4"/>
      <c r="AH263" s="5">
        <f>MAX(ROUND(4*(AY263/L263), 0),1)</f>
        <v>4</v>
      </c>
      <c r="AI263" s="5">
        <f>MAX(ROUND(4*(AY263/L263), 0),1)</f>
        <v>4</v>
      </c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2">
        <v>42</v>
      </c>
      <c r="AZ263" s="10">
        <f t="shared" si="4"/>
        <v>50</v>
      </c>
      <c r="BA263" s="10">
        <v>100</v>
      </c>
      <c r="BB263" s="6"/>
    </row>
    <row r="264" spans="1:54" ht="60" customHeight="1">
      <c r="A264" s="2" t="s">
        <v>1</v>
      </c>
      <c r="B264" s="2" t="s">
        <v>7</v>
      </c>
      <c r="C264" s="2" t="s">
        <v>17</v>
      </c>
      <c r="D264" s="2"/>
      <c r="E264" s="2" t="s">
        <v>358</v>
      </c>
      <c r="F264" s="2" t="s">
        <v>360</v>
      </c>
      <c r="G264" s="2">
        <v>3</v>
      </c>
      <c r="H264" s="2" t="s">
        <v>6</v>
      </c>
      <c r="I264" s="2" t="s">
        <v>6</v>
      </c>
      <c r="J264" s="2" t="s">
        <v>495</v>
      </c>
      <c r="K264" s="2" t="s">
        <v>778</v>
      </c>
      <c r="L264" s="3">
        <v>6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5">
        <f>MAX(ROUND(3*(AY264/L264), 0),1)</f>
        <v>3</v>
      </c>
      <c r="AD264" s="4"/>
      <c r="AE264" s="5">
        <f>MAX(ROUND(3*(AY264/L264), 0),1)</f>
        <v>3</v>
      </c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2">
        <v>6</v>
      </c>
      <c r="AZ264" s="10">
        <f t="shared" si="4"/>
        <v>50</v>
      </c>
      <c r="BA264" s="10">
        <v>100</v>
      </c>
      <c r="BB264" s="6"/>
    </row>
    <row r="265" spans="1:54" ht="60" customHeight="1">
      <c r="A265" s="2" t="s">
        <v>1</v>
      </c>
      <c r="B265" s="2" t="s">
        <v>7</v>
      </c>
      <c r="C265" s="2" t="s">
        <v>17</v>
      </c>
      <c r="D265" s="2"/>
      <c r="E265" s="2" t="s">
        <v>361</v>
      </c>
      <c r="F265" s="2" t="s">
        <v>362</v>
      </c>
      <c r="G265" s="2">
        <v>5</v>
      </c>
      <c r="H265" s="2" t="s">
        <v>6</v>
      </c>
      <c r="I265" s="2" t="s">
        <v>6</v>
      </c>
      <c r="J265" s="2" t="s">
        <v>497</v>
      </c>
      <c r="K265" s="2" t="s">
        <v>779</v>
      </c>
      <c r="L265" s="3">
        <v>30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5">
        <f>MAX(ROUND(1*(AY265/L265), 0),1)</f>
        <v>1</v>
      </c>
      <c r="AL265" s="5">
        <f>MAX(ROUND(18*(AY265/L265), 0),1)</f>
        <v>18</v>
      </c>
      <c r="AM265" s="4"/>
      <c r="AN265" s="4"/>
      <c r="AO265" s="5">
        <f>MAX(ROUND(10*(AY265/L265), 0),1)</f>
        <v>10</v>
      </c>
      <c r="AP265" s="4"/>
      <c r="AQ265" s="4"/>
      <c r="AR265" s="4"/>
      <c r="AS265" s="5">
        <f>MAX(ROUND(1*(AY265/L265), 0),1)</f>
        <v>1</v>
      </c>
      <c r="AT265" s="4"/>
      <c r="AU265" s="4"/>
      <c r="AV265" s="4"/>
      <c r="AW265" s="4"/>
      <c r="AX265" s="4"/>
      <c r="AY265" s="2">
        <v>30</v>
      </c>
      <c r="AZ265" s="10">
        <f t="shared" si="4"/>
        <v>52.5</v>
      </c>
      <c r="BA265" s="10">
        <v>105</v>
      </c>
      <c r="BB265" s="6"/>
    </row>
    <row r="266" spans="1:54" ht="60" customHeight="1">
      <c r="A266" s="2" t="s">
        <v>1</v>
      </c>
      <c r="B266" s="2" t="s">
        <v>7</v>
      </c>
      <c r="C266" s="2" t="s">
        <v>17</v>
      </c>
      <c r="D266" s="2"/>
      <c r="E266" s="2" t="s">
        <v>363</v>
      </c>
      <c r="F266" s="2" t="s">
        <v>364</v>
      </c>
      <c r="G266" s="2">
        <v>5</v>
      </c>
      <c r="H266" s="2" t="s">
        <v>6</v>
      </c>
      <c r="I266" s="2" t="s">
        <v>6</v>
      </c>
      <c r="J266" s="2" t="s">
        <v>495</v>
      </c>
      <c r="K266" s="2" t="s">
        <v>780</v>
      </c>
      <c r="L266" s="3">
        <v>7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5">
        <f>MAX(ROUND(7*(AY266/L266), 0),1)</f>
        <v>7</v>
      </c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2">
        <v>7</v>
      </c>
      <c r="AZ266" s="10">
        <f t="shared" si="4"/>
        <v>50</v>
      </c>
      <c r="BA266" s="10">
        <v>100</v>
      </c>
      <c r="BB266" s="6"/>
    </row>
    <row r="267" spans="1:54" ht="60" customHeight="1">
      <c r="A267" s="2" t="s">
        <v>1</v>
      </c>
      <c r="B267" s="2" t="s">
        <v>2</v>
      </c>
      <c r="C267" s="2" t="s">
        <v>17</v>
      </c>
      <c r="D267" s="2"/>
      <c r="E267" s="2" t="s">
        <v>365</v>
      </c>
      <c r="F267" s="2" t="s">
        <v>366</v>
      </c>
      <c r="G267" s="2">
        <v>31</v>
      </c>
      <c r="H267" s="2" t="s">
        <v>6</v>
      </c>
      <c r="I267" s="2" t="s">
        <v>6</v>
      </c>
      <c r="J267" s="2" t="s">
        <v>497</v>
      </c>
      <c r="K267" s="2" t="s">
        <v>781</v>
      </c>
      <c r="L267" s="3">
        <v>1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5">
        <f>MAX(ROUND(1*(AY267/L267), 0),1)</f>
        <v>1</v>
      </c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2">
        <v>1</v>
      </c>
      <c r="AZ267" s="10">
        <f t="shared" si="4"/>
        <v>55</v>
      </c>
      <c r="BA267" s="10">
        <v>110</v>
      </c>
      <c r="BB267" s="6"/>
    </row>
    <row r="268" spans="1:54" ht="60" customHeight="1">
      <c r="A268" s="2" t="s">
        <v>1</v>
      </c>
      <c r="B268" s="2" t="s">
        <v>2</v>
      </c>
      <c r="C268" s="2" t="s">
        <v>17</v>
      </c>
      <c r="D268" s="2"/>
      <c r="E268" s="2" t="s">
        <v>367</v>
      </c>
      <c r="F268" s="2" t="s">
        <v>368</v>
      </c>
      <c r="G268" s="2">
        <v>3</v>
      </c>
      <c r="H268" s="2" t="s">
        <v>6</v>
      </c>
      <c r="I268" s="2" t="s">
        <v>6</v>
      </c>
      <c r="J268" s="2" t="s">
        <v>497</v>
      </c>
      <c r="K268" s="2" t="s">
        <v>782</v>
      </c>
      <c r="L268" s="3">
        <v>1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5">
        <f>MAX(ROUND(1*(AY268/L268), 0),1)</f>
        <v>1</v>
      </c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2">
        <v>1</v>
      </c>
      <c r="AZ268" s="10">
        <f t="shared" si="4"/>
        <v>55</v>
      </c>
      <c r="BA268" s="10">
        <v>110</v>
      </c>
      <c r="BB268" s="6"/>
    </row>
    <row r="269" spans="1:54" ht="60" customHeight="1">
      <c r="A269" s="2" t="s">
        <v>1</v>
      </c>
      <c r="B269" s="2" t="s">
        <v>2</v>
      </c>
      <c r="C269" s="2" t="s">
        <v>17</v>
      </c>
      <c r="D269" s="2"/>
      <c r="E269" s="2" t="s">
        <v>369</v>
      </c>
      <c r="F269" s="2" t="s">
        <v>370</v>
      </c>
      <c r="G269" s="2">
        <v>31</v>
      </c>
      <c r="H269" s="2" t="s">
        <v>6</v>
      </c>
      <c r="I269" s="2" t="s">
        <v>6</v>
      </c>
      <c r="J269" s="2" t="s">
        <v>497</v>
      </c>
      <c r="K269" s="2" t="s">
        <v>783</v>
      </c>
      <c r="L269" s="3">
        <v>1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5">
        <f>MAX(ROUND(1*(AY269/L269), 0),1)</f>
        <v>1</v>
      </c>
      <c r="AF269" s="5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2">
        <v>1</v>
      </c>
      <c r="AZ269" s="10">
        <f t="shared" si="4"/>
        <v>55</v>
      </c>
      <c r="BA269" s="10">
        <v>110</v>
      </c>
      <c r="BB269" s="6"/>
    </row>
    <row r="270" spans="1:54" ht="60" customHeight="1">
      <c r="A270" s="2" t="s">
        <v>1</v>
      </c>
      <c r="B270" s="2" t="s">
        <v>7</v>
      </c>
      <c r="C270" s="2" t="s">
        <v>8</v>
      </c>
      <c r="D270" s="2"/>
      <c r="E270" s="2" t="s">
        <v>371</v>
      </c>
      <c r="F270" s="2" t="s">
        <v>372</v>
      </c>
      <c r="G270" s="2">
        <v>11</v>
      </c>
      <c r="H270" s="2" t="s">
        <v>6</v>
      </c>
      <c r="I270" s="2" t="s">
        <v>11</v>
      </c>
      <c r="J270" s="2" t="s">
        <v>495</v>
      </c>
      <c r="K270" s="2" t="s">
        <v>784</v>
      </c>
      <c r="L270" s="3">
        <v>89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5">
        <f>MAX(ROUND(9*(AY270/L270), 0),1)</f>
        <v>9</v>
      </c>
      <c r="AD270" s="4"/>
      <c r="AE270" s="5">
        <f>MAX(ROUND(14*(AY270/L270), 0),1)</f>
        <v>14</v>
      </c>
      <c r="AF270" s="5">
        <f>MAX(ROUND(15*(AY270/L270), 0),1)</f>
        <v>15</v>
      </c>
      <c r="AG270" s="4"/>
      <c r="AH270" s="5">
        <f>MAX(ROUND(9*(AY270/L270), 0),1)</f>
        <v>9</v>
      </c>
      <c r="AI270" s="5">
        <f>MAX(ROUND(10*(AY270/L270), 0),1)</f>
        <v>10</v>
      </c>
      <c r="AJ270" s="4"/>
      <c r="AK270" s="5">
        <f>MAX(ROUND(14*(AY270/L270), 0),1)</f>
        <v>14</v>
      </c>
      <c r="AL270" s="5">
        <f>MAX(ROUND(9*(AY270/L270), 0),1)</f>
        <v>9</v>
      </c>
      <c r="AM270" s="4"/>
      <c r="AN270" s="4"/>
      <c r="AO270" s="5">
        <f>MAX(ROUND(7*(AY270/L270), 0),1)</f>
        <v>7</v>
      </c>
      <c r="AP270" s="4"/>
      <c r="AQ270" s="4"/>
      <c r="AR270" s="4"/>
      <c r="AS270" s="5">
        <f>MAX(ROUND(2*(AY270/L270), 0),1)</f>
        <v>2</v>
      </c>
      <c r="AT270" s="4"/>
      <c r="AU270" s="4"/>
      <c r="AV270" s="4"/>
      <c r="AW270" s="4"/>
      <c r="AX270" s="4"/>
      <c r="AY270" s="2">
        <v>89</v>
      </c>
      <c r="AZ270" s="10">
        <f t="shared" si="4"/>
        <v>125</v>
      </c>
      <c r="BA270" s="10">
        <v>250</v>
      </c>
      <c r="BB270" s="6"/>
    </row>
    <row r="271" spans="1:54" ht="60" customHeight="1">
      <c r="A271" s="2" t="s">
        <v>1</v>
      </c>
      <c r="B271" s="2" t="s">
        <v>7</v>
      </c>
      <c r="C271" s="2" t="s">
        <v>8</v>
      </c>
      <c r="D271" s="2"/>
      <c r="E271" s="2" t="s">
        <v>373</v>
      </c>
      <c r="F271" s="2" t="s">
        <v>374</v>
      </c>
      <c r="G271" s="2">
        <v>17</v>
      </c>
      <c r="H271" s="2" t="s">
        <v>6</v>
      </c>
      <c r="I271" s="2" t="s">
        <v>11</v>
      </c>
      <c r="J271" s="2" t="s">
        <v>495</v>
      </c>
      <c r="K271" s="2" t="s">
        <v>785</v>
      </c>
      <c r="L271" s="3">
        <v>8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5">
        <f>MAX(ROUND(5*(AY271/L271), 0),1)</f>
        <v>5</v>
      </c>
      <c r="AO271" s="5">
        <f>MAX(ROUND(1*(AY271/L271), 0),1)</f>
        <v>1</v>
      </c>
      <c r="AP271" s="4"/>
      <c r="AQ271" s="5">
        <f>MAX(ROUND(2*(AY271/L271), 0),1)</f>
        <v>2</v>
      </c>
      <c r="AR271" s="4"/>
      <c r="AS271" s="4"/>
      <c r="AT271" s="4"/>
      <c r="AU271" s="4"/>
      <c r="AV271" s="4"/>
      <c r="AW271" s="4"/>
      <c r="AX271" s="4"/>
      <c r="AY271" s="2">
        <v>8</v>
      </c>
      <c r="AZ271" s="10">
        <f t="shared" si="4"/>
        <v>125</v>
      </c>
      <c r="BA271" s="10">
        <v>250</v>
      </c>
      <c r="BB271" s="6"/>
    </row>
    <row r="272" spans="1:54" ht="60" customHeight="1">
      <c r="A272" s="2" t="s">
        <v>1</v>
      </c>
      <c r="B272" s="2" t="s">
        <v>7</v>
      </c>
      <c r="C272" s="2" t="s">
        <v>8</v>
      </c>
      <c r="D272" s="2"/>
      <c r="E272" s="2" t="s">
        <v>375</v>
      </c>
      <c r="F272" s="2" t="s">
        <v>376</v>
      </c>
      <c r="G272" s="2">
        <v>7</v>
      </c>
      <c r="H272" s="2" t="s">
        <v>6</v>
      </c>
      <c r="I272" s="2" t="s">
        <v>11</v>
      </c>
      <c r="J272" s="2" t="s">
        <v>495</v>
      </c>
      <c r="K272" s="2" t="s">
        <v>786</v>
      </c>
      <c r="L272" s="3">
        <v>90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5">
        <f>MAX(ROUND(9*(AY272/L272), 0),1)</f>
        <v>9</v>
      </c>
      <c r="AD272" s="4"/>
      <c r="AE272" s="5">
        <f>MAX(ROUND(18*(AY272/L272), 0),1)</f>
        <v>18</v>
      </c>
      <c r="AF272" s="5">
        <f>MAX(ROUND(25*(AY272/L272), 0),1)</f>
        <v>25</v>
      </c>
      <c r="AG272" s="4"/>
      <c r="AH272" s="5">
        <f>MAX(ROUND(16*(AY272/L272), 0),1)</f>
        <v>16</v>
      </c>
      <c r="AI272" s="5">
        <f>MAX(ROUND(14*(AY272/L272), 0),1)</f>
        <v>14</v>
      </c>
      <c r="AJ272" s="4"/>
      <c r="AK272" s="5">
        <f>MAX(ROUND(8*(AY272/L272), 0),1)</f>
        <v>8</v>
      </c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2">
        <v>90</v>
      </c>
      <c r="AZ272" s="10">
        <f t="shared" si="4"/>
        <v>130</v>
      </c>
      <c r="BA272" s="10">
        <v>260</v>
      </c>
      <c r="BB272" s="6"/>
    </row>
    <row r="273" spans="1:54" ht="60" customHeight="1">
      <c r="A273" s="2" t="s">
        <v>1</v>
      </c>
      <c r="B273" s="2" t="s">
        <v>7</v>
      </c>
      <c r="C273" s="2" t="s">
        <v>8</v>
      </c>
      <c r="D273" s="2"/>
      <c r="E273" s="2" t="s">
        <v>377</v>
      </c>
      <c r="F273" s="2" t="s">
        <v>378</v>
      </c>
      <c r="G273" s="2">
        <v>13</v>
      </c>
      <c r="H273" s="2" t="s">
        <v>6</v>
      </c>
      <c r="I273" s="2" t="s">
        <v>11</v>
      </c>
      <c r="J273" s="2" t="s">
        <v>495</v>
      </c>
      <c r="K273" s="2" t="s">
        <v>787</v>
      </c>
      <c r="L273" s="3">
        <v>5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5">
        <f>MAX(ROUND(5*(AY273/L273), 0),1)</f>
        <v>5</v>
      </c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2">
        <v>5</v>
      </c>
      <c r="AZ273" s="10">
        <f t="shared" si="4"/>
        <v>125</v>
      </c>
      <c r="BA273" s="10">
        <v>250</v>
      </c>
      <c r="BB273" s="6"/>
    </row>
    <row r="274" spans="1:54" ht="60" customHeight="1">
      <c r="A274" s="2" t="s">
        <v>1</v>
      </c>
      <c r="B274" s="2" t="s">
        <v>7</v>
      </c>
      <c r="C274" s="2" t="s">
        <v>8</v>
      </c>
      <c r="D274" s="2"/>
      <c r="E274" s="2" t="s">
        <v>9</v>
      </c>
      <c r="F274" s="2" t="s">
        <v>379</v>
      </c>
      <c r="G274" s="2">
        <v>3</v>
      </c>
      <c r="H274" s="2" t="s">
        <v>6</v>
      </c>
      <c r="I274" s="2" t="s">
        <v>11</v>
      </c>
      <c r="J274" s="2" t="s">
        <v>497</v>
      </c>
      <c r="K274" s="2" t="s">
        <v>788</v>
      </c>
      <c r="L274" s="3">
        <v>17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5">
        <f>MAX(ROUND(4*(AY274/L274), 0),1)</f>
        <v>4</v>
      </c>
      <c r="AL274" s="5">
        <f>MAX(ROUND(6*(AY274/L274), 0),1)</f>
        <v>6</v>
      </c>
      <c r="AM274" s="4"/>
      <c r="AN274" s="5">
        <f>MAX(ROUND(4*(AY274/L274), 0),1)</f>
        <v>4</v>
      </c>
      <c r="AO274" s="4"/>
      <c r="AP274" s="4"/>
      <c r="AQ274" s="5">
        <f>MAX(ROUND(3*(AY274/L274), 0),1)</f>
        <v>3</v>
      </c>
      <c r="AR274" s="4"/>
      <c r="AS274" s="4"/>
      <c r="AT274" s="4"/>
      <c r="AU274" s="4"/>
      <c r="AV274" s="4"/>
      <c r="AW274" s="4"/>
      <c r="AX274" s="4"/>
      <c r="AY274" s="2">
        <v>17</v>
      </c>
      <c r="AZ274" s="10">
        <f t="shared" si="4"/>
        <v>100</v>
      </c>
      <c r="BA274" s="10">
        <v>200</v>
      </c>
      <c r="BB274" s="6"/>
    </row>
    <row r="275" spans="1:54" ht="60" customHeight="1">
      <c r="A275" s="2" t="s">
        <v>1</v>
      </c>
      <c r="B275" s="2" t="s">
        <v>7</v>
      </c>
      <c r="C275" s="2" t="s">
        <v>8</v>
      </c>
      <c r="D275" s="2"/>
      <c r="E275" s="2" t="s">
        <v>9</v>
      </c>
      <c r="F275" s="2" t="s">
        <v>380</v>
      </c>
      <c r="G275" s="2">
        <v>32</v>
      </c>
      <c r="H275" s="2" t="s">
        <v>6</v>
      </c>
      <c r="I275" s="2" t="s">
        <v>11</v>
      </c>
      <c r="J275" s="2" t="s">
        <v>497</v>
      </c>
      <c r="K275" s="2" t="s">
        <v>789</v>
      </c>
      <c r="L275" s="3">
        <v>17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5">
        <f>MAX(ROUND(3*(AY275/L275), 0),1)</f>
        <v>3</v>
      </c>
      <c r="AD275" s="4"/>
      <c r="AE275" s="5">
        <f>MAX(ROUND(6*(AY275/L275), 0),1)</f>
        <v>6</v>
      </c>
      <c r="AF275" s="5">
        <f>MAX(ROUND(1*(AY275/L275), 0),1)</f>
        <v>1</v>
      </c>
      <c r="AG275" s="4"/>
      <c r="AH275" s="4"/>
      <c r="AI275" s="5">
        <f>MAX(ROUND(7*(AY275/L275), 0),1)</f>
        <v>7</v>
      </c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2">
        <v>17</v>
      </c>
      <c r="AZ275" s="10">
        <f t="shared" si="4"/>
        <v>100</v>
      </c>
      <c r="BA275" s="10">
        <v>200</v>
      </c>
      <c r="BB275" s="6"/>
    </row>
    <row r="276" spans="1:54" ht="60" customHeight="1">
      <c r="A276" s="2" t="s">
        <v>1</v>
      </c>
      <c r="B276" s="2" t="s">
        <v>7</v>
      </c>
      <c r="C276" s="2" t="s">
        <v>8</v>
      </c>
      <c r="D276" s="2"/>
      <c r="E276" s="2" t="s">
        <v>381</v>
      </c>
      <c r="F276" s="2" t="s">
        <v>382</v>
      </c>
      <c r="G276" s="2">
        <v>17</v>
      </c>
      <c r="H276" s="2" t="s">
        <v>6</v>
      </c>
      <c r="I276" s="2" t="s">
        <v>11</v>
      </c>
      <c r="J276" s="2" t="s">
        <v>495</v>
      </c>
      <c r="K276" s="2" t="s">
        <v>790</v>
      </c>
      <c r="L276" s="3">
        <v>22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5">
        <f>MAX(ROUND(6*(AY276/L276), 0),1)</f>
        <v>6</v>
      </c>
      <c r="AD276" s="4"/>
      <c r="AE276" s="5">
        <f>MAX(ROUND(5*(AY276/L276), 0),1)</f>
        <v>5</v>
      </c>
      <c r="AF276" s="5">
        <f>MAX(ROUND(5*(AY276/L276), 0),1)</f>
        <v>5</v>
      </c>
      <c r="AG276" s="4"/>
      <c r="AH276" s="5">
        <f>MAX(ROUND(3*(AY276/L276), 0),1)</f>
        <v>3</v>
      </c>
      <c r="AI276" s="5">
        <f>MAX(ROUND(3*(AY276/L276), 0),1)</f>
        <v>3</v>
      </c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2">
        <v>22</v>
      </c>
      <c r="AZ276" s="10">
        <f t="shared" si="4"/>
        <v>95</v>
      </c>
      <c r="BA276" s="10">
        <v>190</v>
      </c>
      <c r="BB276" s="6"/>
    </row>
    <row r="277" spans="1:54" ht="60" customHeight="1">
      <c r="A277" s="2" t="s">
        <v>1</v>
      </c>
      <c r="B277" s="2" t="s">
        <v>7</v>
      </c>
      <c r="C277" s="2" t="s">
        <v>8</v>
      </c>
      <c r="D277" s="2"/>
      <c r="E277" s="2" t="s">
        <v>381</v>
      </c>
      <c r="F277" s="2" t="s">
        <v>383</v>
      </c>
      <c r="G277" s="2">
        <v>31</v>
      </c>
      <c r="H277" s="2" t="s">
        <v>6</v>
      </c>
      <c r="I277" s="2" t="s">
        <v>11</v>
      </c>
      <c r="J277" s="2" t="s">
        <v>495</v>
      </c>
      <c r="K277" s="2" t="s">
        <v>791</v>
      </c>
      <c r="L277" s="3">
        <v>150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5">
        <f>MAX(ROUND(17*(AY277/L277), 0),1)</f>
        <v>17</v>
      </c>
      <c r="AF277" s="5">
        <f>MAX(ROUND(36*(AY277/L277), 0),1)</f>
        <v>36</v>
      </c>
      <c r="AG277" s="4"/>
      <c r="AH277" s="5">
        <f>MAX(ROUND(40*(AY277/L277), 0),1)</f>
        <v>40</v>
      </c>
      <c r="AI277" s="5">
        <f>MAX(ROUND(41*(AY277/L277), 0),1)</f>
        <v>41</v>
      </c>
      <c r="AJ277" s="4"/>
      <c r="AK277" s="5">
        <f>MAX(ROUND(16*(AY277/L277), 0),1)</f>
        <v>16</v>
      </c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2">
        <v>150</v>
      </c>
      <c r="AZ277" s="10">
        <f t="shared" si="4"/>
        <v>95</v>
      </c>
      <c r="BA277" s="10">
        <v>190</v>
      </c>
      <c r="BB277" s="6"/>
    </row>
    <row r="278" spans="1:54" ht="60" customHeight="1">
      <c r="A278" s="2" t="s">
        <v>1</v>
      </c>
      <c r="B278" s="2" t="s">
        <v>7</v>
      </c>
      <c r="C278" s="2" t="s">
        <v>8</v>
      </c>
      <c r="D278" s="2"/>
      <c r="E278" s="2" t="s">
        <v>381</v>
      </c>
      <c r="F278" s="2" t="s">
        <v>12</v>
      </c>
      <c r="G278" s="2">
        <v>33</v>
      </c>
      <c r="H278" s="2" t="s">
        <v>6</v>
      </c>
      <c r="I278" s="2" t="s">
        <v>11</v>
      </c>
      <c r="J278" s="2" t="s">
        <v>495</v>
      </c>
      <c r="K278" s="2" t="s">
        <v>792</v>
      </c>
      <c r="L278" s="3">
        <v>143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5">
        <f>MAX(ROUND(17*(AY278/L278), 0),1)</f>
        <v>17</v>
      </c>
      <c r="AF278" s="5">
        <f>MAX(ROUND(34*(AY278/L278), 0),1)</f>
        <v>34</v>
      </c>
      <c r="AG278" s="4"/>
      <c r="AH278" s="5">
        <f>MAX(ROUND(39*(AY278/L278), 0),1)</f>
        <v>39</v>
      </c>
      <c r="AI278" s="5">
        <f>MAX(ROUND(40*(AY278/L278), 0),1)</f>
        <v>40</v>
      </c>
      <c r="AJ278" s="4"/>
      <c r="AK278" s="5">
        <f>MAX(ROUND(13*(AY278/L278), 0),1)</f>
        <v>13</v>
      </c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2">
        <v>143</v>
      </c>
      <c r="AZ278" s="10">
        <f t="shared" si="4"/>
        <v>95</v>
      </c>
      <c r="BA278" s="10">
        <v>190</v>
      </c>
      <c r="BB278" s="6"/>
    </row>
    <row r="279" spans="1:54" ht="60" customHeight="1">
      <c r="A279" s="2" t="s">
        <v>1</v>
      </c>
      <c r="B279" s="2" t="s">
        <v>7</v>
      </c>
      <c r="C279" s="2" t="s">
        <v>8</v>
      </c>
      <c r="D279" s="2"/>
      <c r="E279" s="2" t="s">
        <v>384</v>
      </c>
      <c r="F279" s="2" t="s">
        <v>383</v>
      </c>
      <c r="G279" s="2">
        <v>3</v>
      </c>
      <c r="H279" s="2" t="s">
        <v>6</v>
      </c>
      <c r="I279" s="2" t="s">
        <v>11</v>
      </c>
      <c r="J279" s="2" t="s">
        <v>495</v>
      </c>
      <c r="K279" s="2" t="s">
        <v>793</v>
      </c>
      <c r="L279" s="3">
        <v>32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5">
        <f>MAX(ROUND(31*(AY279/L279), 0),1)</f>
        <v>31</v>
      </c>
      <c r="AD279" s="4"/>
      <c r="AE279" s="4"/>
      <c r="AF279" s="4"/>
      <c r="AG279" s="4"/>
      <c r="AH279" s="4"/>
      <c r="AI279" s="5">
        <f>MAX(ROUND(1*(AY279/L279), 0),1)</f>
        <v>1</v>
      </c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2">
        <v>32</v>
      </c>
      <c r="AZ279" s="10">
        <f t="shared" si="4"/>
        <v>115</v>
      </c>
      <c r="BA279" s="10">
        <v>230</v>
      </c>
      <c r="BB279" s="6"/>
    </row>
    <row r="280" spans="1:54" ht="60" customHeight="1">
      <c r="A280" s="2" t="s">
        <v>1</v>
      </c>
      <c r="B280" s="2" t="s">
        <v>7</v>
      </c>
      <c r="C280" s="2" t="s">
        <v>8</v>
      </c>
      <c r="D280" s="2"/>
      <c r="E280" s="2" t="s">
        <v>385</v>
      </c>
      <c r="F280" s="2" t="s">
        <v>386</v>
      </c>
      <c r="G280" s="2">
        <v>3</v>
      </c>
      <c r="H280" s="2" t="s">
        <v>6</v>
      </c>
      <c r="I280" s="2" t="s">
        <v>11</v>
      </c>
      <c r="J280" s="2" t="s">
        <v>497</v>
      </c>
      <c r="K280" s="2" t="s">
        <v>794</v>
      </c>
      <c r="L280" s="3">
        <v>2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5">
        <f>MAX(ROUND(1*(AY280/L280), 0),1)</f>
        <v>1</v>
      </c>
      <c r="AD280" s="4"/>
      <c r="AE280" s="4"/>
      <c r="AF280" s="5">
        <f>MAX(ROUND(1*(AY280/L280), 0),1)</f>
        <v>1</v>
      </c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2">
        <v>2</v>
      </c>
      <c r="AZ280" s="10">
        <f t="shared" si="4"/>
        <v>115</v>
      </c>
      <c r="BA280" s="10">
        <v>230</v>
      </c>
      <c r="BB280" s="6"/>
    </row>
    <row r="281" spans="1:54" ht="60" customHeight="1">
      <c r="A281" s="2" t="s">
        <v>1</v>
      </c>
      <c r="B281" s="2" t="s">
        <v>7</v>
      </c>
      <c r="C281" s="2" t="s">
        <v>8</v>
      </c>
      <c r="D281" s="2"/>
      <c r="E281" s="2" t="s">
        <v>387</v>
      </c>
      <c r="F281" s="2" t="s">
        <v>388</v>
      </c>
      <c r="G281" s="2">
        <v>3</v>
      </c>
      <c r="H281" s="2" t="s">
        <v>6</v>
      </c>
      <c r="I281" s="2" t="s">
        <v>11</v>
      </c>
      <c r="J281" s="2" t="s">
        <v>495</v>
      </c>
      <c r="K281" s="2" t="s">
        <v>795</v>
      </c>
      <c r="L281" s="3">
        <v>10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5">
        <f>MAX(ROUND(4*(AY281/L281), 0),1)</f>
        <v>4</v>
      </c>
      <c r="AD281" s="4"/>
      <c r="AE281" s="5">
        <f>MAX(ROUND(6*(AY281/L281), 0),1)</f>
        <v>6</v>
      </c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2">
        <v>10</v>
      </c>
      <c r="AZ281" s="10">
        <f t="shared" si="4"/>
        <v>110</v>
      </c>
      <c r="BA281" s="10">
        <v>220</v>
      </c>
      <c r="BB281" s="6"/>
    </row>
    <row r="282" spans="1:54" ht="60" customHeight="1">
      <c r="A282" s="2" t="s">
        <v>1</v>
      </c>
      <c r="B282" s="2" t="s">
        <v>2</v>
      </c>
      <c r="C282" s="2" t="s">
        <v>8</v>
      </c>
      <c r="D282" s="2"/>
      <c r="E282" s="2" t="s">
        <v>384</v>
      </c>
      <c r="F282" s="2" t="s">
        <v>389</v>
      </c>
      <c r="G282" s="2">
        <v>5</v>
      </c>
      <c r="H282" s="2" t="s">
        <v>6</v>
      </c>
      <c r="I282" s="2" t="s">
        <v>11</v>
      </c>
      <c r="J282" s="2" t="s">
        <v>497</v>
      </c>
      <c r="K282" s="2" t="s">
        <v>796</v>
      </c>
      <c r="L282" s="3">
        <v>5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5">
        <f>MAX(ROUND(4*(AY282/L282), 0),1)</f>
        <v>4</v>
      </c>
      <c r="AD282" s="4"/>
      <c r="AE282" s="5">
        <f>MAX(ROUND(1*(AY282/L282), 0),1)</f>
        <v>1</v>
      </c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2">
        <v>5</v>
      </c>
      <c r="AZ282" s="10">
        <f t="shared" si="4"/>
        <v>115</v>
      </c>
      <c r="BA282" s="10">
        <v>230</v>
      </c>
      <c r="BB282" s="6"/>
    </row>
    <row r="283" spans="1:54" ht="60" customHeight="1">
      <c r="A283" s="2" t="s">
        <v>1</v>
      </c>
      <c r="B283" s="2" t="s">
        <v>2</v>
      </c>
      <c r="C283" s="2" t="s">
        <v>8</v>
      </c>
      <c r="D283" s="2"/>
      <c r="E283" s="2" t="s">
        <v>384</v>
      </c>
      <c r="F283" s="2" t="s">
        <v>390</v>
      </c>
      <c r="G283" s="2">
        <v>5</v>
      </c>
      <c r="H283" s="2" t="s">
        <v>6</v>
      </c>
      <c r="I283" s="2" t="s">
        <v>11</v>
      </c>
      <c r="J283" s="2" t="s">
        <v>495</v>
      </c>
      <c r="K283" s="2" t="s">
        <v>797</v>
      </c>
      <c r="L283" s="3">
        <v>1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5">
        <f>MAX(ROUND(1*(AY283/L283), 0),1)</f>
        <v>1</v>
      </c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2">
        <v>1</v>
      </c>
      <c r="AZ283" s="10">
        <f t="shared" si="4"/>
        <v>110</v>
      </c>
      <c r="BA283" s="10">
        <v>220</v>
      </c>
      <c r="BB283" s="6"/>
    </row>
    <row r="284" spans="1:54" ht="60" customHeight="1">
      <c r="A284" s="2" t="s">
        <v>1</v>
      </c>
      <c r="B284" s="2" t="s">
        <v>2</v>
      </c>
      <c r="C284" s="2" t="s">
        <v>8</v>
      </c>
      <c r="D284" s="2"/>
      <c r="E284" s="2" t="s">
        <v>391</v>
      </c>
      <c r="F284" s="2" t="s">
        <v>392</v>
      </c>
      <c r="G284" s="2">
        <v>13</v>
      </c>
      <c r="H284" s="2" t="s">
        <v>6</v>
      </c>
      <c r="I284" s="2" t="s">
        <v>11</v>
      </c>
      <c r="J284" s="2" t="s">
        <v>495</v>
      </c>
      <c r="K284" s="2" t="s">
        <v>798</v>
      </c>
      <c r="L284" s="3">
        <v>2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>
        <f>MAX(ROUND(1*(AY284/L284), 0),1)</f>
        <v>1</v>
      </c>
      <c r="AG284" s="4"/>
      <c r="AH284" s="4"/>
      <c r="AI284" s="4"/>
      <c r="AJ284" s="4"/>
      <c r="AK284" s="5">
        <f>MAX(ROUND(1*(AY284/L284), 0),1)</f>
        <v>1</v>
      </c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2">
        <v>2</v>
      </c>
      <c r="AZ284" s="10">
        <f t="shared" si="4"/>
        <v>110</v>
      </c>
      <c r="BA284" s="10">
        <v>220</v>
      </c>
      <c r="BB284" s="6"/>
    </row>
    <row r="285" spans="1:54" ht="60" customHeight="1">
      <c r="A285" s="2" t="s">
        <v>1</v>
      </c>
      <c r="B285" s="2" t="s">
        <v>250</v>
      </c>
      <c r="C285" s="2" t="s">
        <v>17</v>
      </c>
      <c r="D285" s="2"/>
      <c r="E285" s="2" t="s">
        <v>393</v>
      </c>
      <c r="F285" s="2" t="s">
        <v>394</v>
      </c>
      <c r="G285" s="2">
        <v>13</v>
      </c>
      <c r="H285" s="2" t="s">
        <v>6</v>
      </c>
      <c r="I285" s="2" t="s">
        <v>6</v>
      </c>
      <c r="J285" s="2" t="s">
        <v>495</v>
      </c>
      <c r="K285" s="2" t="s">
        <v>799</v>
      </c>
      <c r="L285" s="3">
        <v>4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5">
        <f>MAX(ROUND(2*(AY285/L285), 0),1)</f>
        <v>2</v>
      </c>
      <c r="AD285" s="4"/>
      <c r="AE285" s="5">
        <f>MAX(ROUND(2*(AY285/L285), 0),1)</f>
        <v>2</v>
      </c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2">
        <v>4</v>
      </c>
      <c r="AZ285" s="10">
        <f t="shared" si="4"/>
        <v>24</v>
      </c>
      <c r="BA285" s="10">
        <v>48</v>
      </c>
      <c r="BB285" s="6"/>
    </row>
    <row r="286" spans="1:54" ht="60" customHeight="1">
      <c r="A286" s="2" t="s">
        <v>1</v>
      </c>
      <c r="B286" s="2" t="s">
        <v>16</v>
      </c>
      <c r="C286" s="2" t="s">
        <v>17</v>
      </c>
      <c r="D286" s="2"/>
      <c r="E286" s="2" t="s">
        <v>395</v>
      </c>
      <c r="F286" s="2" t="s">
        <v>396</v>
      </c>
      <c r="G286" s="2">
        <v>9</v>
      </c>
      <c r="H286" s="2" t="s">
        <v>6</v>
      </c>
      <c r="I286" s="2" t="s">
        <v>6</v>
      </c>
      <c r="J286" s="2" t="s">
        <v>696</v>
      </c>
      <c r="K286" s="2" t="s">
        <v>800</v>
      </c>
      <c r="L286" s="3">
        <v>23</v>
      </c>
      <c r="M286" s="4"/>
      <c r="N286" s="4"/>
      <c r="O286" s="5">
        <f>MAX(ROUND(5*(AY286/L286), 0),1)</f>
        <v>5</v>
      </c>
      <c r="P286" s="5">
        <f>MAX(ROUND(10*(AY286/L286), 0),1)</f>
        <v>10</v>
      </c>
      <c r="Q286" s="5">
        <f>MAX(ROUND(6*(AY286/L286), 0),1)</f>
        <v>6</v>
      </c>
      <c r="R286" s="5">
        <f>MAX(ROUND(2*(AY286/L286), 0),1)</f>
        <v>2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2">
        <v>23</v>
      </c>
      <c r="AZ286" s="10">
        <f t="shared" si="4"/>
        <v>65</v>
      </c>
      <c r="BA286" s="10">
        <v>130</v>
      </c>
      <c r="BB286" s="6"/>
    </row>
    <row r="287" spans="1:54" ht="60" customHeight="1">
      <c r="A287" s="2" t="s">
        <v>1</v>
      </c>
      <c r="B287" s="2" t="s">
        <v>16</v>
      </c>
      <c r="C287" s="2" t="s">
        <v>17</v>
      </c>
      <c r="D287" s="2"/>
      <c r="E287" s="2" t="s">
        <v>397</v>
      </c>
      <c r="F287" s="2" t="s">
        <v>396</v>
      </c>
      <c r="G287" s="2">
        <v>9</v>
      </c>
      <c r="H287" s="2" t="s">
        <v>6</v>
      </c>
      <c r="I287" s="2" t="s">
        <v>6</v>
      </c>
      <c r="J287" s="2" t="s">
        <v>632</v>
      </c>
      <c r="K287" s="2" t="s">
        <v>801</v>
      </c>
      <c r="L287" s="3">
        <v>24</v>
      </c>
      <c r="M287" s="4"/>
      <c r="N287" s="4"/>
      <c r="O287" s="5">
        <f>MAX(ROUND(5*(AY287/L287), 0),1)</f>
        <v>5</v>
      </c>
      <c r="P287" s="5">
        <f>MAX(ROUND(10*(AY287/L287), 0),1)</f>
        <v>10</v>
      </c>
      <c r="Q287" s="5">
        <f>MAX(ROUND(8*(AY287/L287), 0),1)</f>
        <v>8</v>
      </c>
      <c r="R287" s="5">
        <f>MAX(ROUND(1*(AY287/L287), 0),1)</f>
        <v>1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2">
        <v>24</v>
      </c>
      <c r="AZ287" s="10">
        <f t="shared" si="4"/>
        <v>60</v>
      </c>
      <c r="BA287" s="10">
        <v>120</v>
      </c>
      <c r="BB287" s="6"/>
    </row>
    <row r="288" spans="1:54" ht="60" customHeight="1">
      <c r="A288" s="2" t="s">
        <v>1</v>
      </c>
      <c r="B288" s="2" t="s">
        <v>2</v>
      </c>
      <c r="C288" s="2" t="s">
        <v>17</v>
      </c>
      <c r="D288" s="2"/>
      <c r="E288" s="2" t="s">
        <v>398</v>
      </c>
      <c r="F288" s="2" t="s">
        <v>333</v>
      </c>
      <c r="G288" s="2">
        <v>5</v>
      </c>
      <c r="H288" s="2" t="s">
        <v>6</v>
      </c>
      <c r="I288" s="2" t="s">
        <v>6</v>
      </c>
      <c r="J288" s="2" t="s">
        <v>696</v>
      </c>
      <c r="K288" s="2" t="s">
        <v>802</v>
      </c>
      <c r="L288" s="3">
        <v>15</v>
      </c>
      <c r="M288" s="4"/>
      <c r="N288" s="5">
        <f>MAX(ROUND(5*(AY288/L288), 0),1)</f>
        <v>5</v>
      </c>
      <c r="O288" s="5">
        <f>MAX(ROUND(5*(AY288/L288), 0),1)</f>
        <v>5</v>
      </c>
      <c r="P288" s="5">
        <f>MAX(ROUND(5*(AY288/L288), 0),1)</f>
        <v>5</v>
      </c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2">
        <v>15</v>
      </c>
      <c r="AZ288" s="10">
        <f t="shared" si="4"/>
        <v>60</v>
      </c>
      <c r="BA288" s="10">
        <v>120</v>
      </c>
      <c r="BB288" s="6"/>
    </row>
    <row r="289" spans="1:54" ht="60" customHeight="1">
      <c r="A289" s="2" t="s">
        <v>1</v>
      </c>
      <c r="B289" s="2" t="s">
        <v>2</v>
      </c>
      <c r="C289" s="2" t="s">
        <v>17</v>
      </c>
      <c r="D289" s="2"/>
      <c r="E289" s="2" t="s">
        <v>399</v>
      </c>
      <c r="F289" s="2" t="s">
        <v>333</v>
      </c>
      <c r="G289" s="2">
        <v>5</v>
      </c>
      <c r="H289" s="2" t="s">
        <v>6</v>
      </c>
      <c r="I289" s="2" t="s">
        <v>6</v>
      </c>
      <c r="J289" s="2" t="s">
        <v>632</v>
      </c>
      <c r="K289" s="2" t="s">
        <v>803</v>
      </c>
      <c r="L289" s="3">
        <v>15</v>
      </c>
      <c r="M289" s="4"/>
      <c r="N289" s="5">
        <f>MAX(ROUND(5*(AY289/L289), 0),1)</f>
        <v>5</v>
      </c>
      <c r="O289" s="5">
        <f>MAX(ROUND(5*(AY289/L289), 0),1)</f>
        <v>5</v>
      </c>
      <c r="P289" s="5">
        <f>MAX(ROUND(5*(AY289/L289), 0),1)</f>
        <v>5</v>
      </c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2">
        <v>15</v>
      </c>
      <c r="AZ289" s="10">
        <f t="shared" si="4"/>
        <v>55</v>
      </c>
      <c r="BA289" s="10">
        <v>110</v>
      </c>
      <c r="BB289" s="6"/>
    </row>
    <row r="290" spans="1:54" ht="60" customHeight="1">
      <c r="A290" s="2" t="s">
        <v>1</v>
      </c>
      <c r="B290" s="2" t="s">
        <v>7</v>
      </c>
      <c r="C290" s="2" t="s">
        <v>17</v>
      </c>
      <c r="D290" s="2"/>
      <c r="E290" s="2" t="s">
        <v>400</v>
      </c>
      <c r="F290" s="2" t="s">
        <v>401</v>
      </c>
      <c r="G290" s="2">
        <v>14</v>
      </c>
      <c r="H290" s="2" t="s">
        <v>6</v>
      </c>
      <c r="I290" s="2" t="s">
        <v>6</v>
      </c>
      <c r="J290" s="2" t="s">
        <v>696</v>
      </c>
      <c r="K290" s="2" t="s">
        <v>804</v>
      </c>
      <c r="L290" s="3">
        <v>82</v>
      </c>
      <c r="M290" s="4"/>
      <c r="N290" s="5">
        <f>MAX(ROUND(12*(AY290/L290), 0),1)</f>
        <v>12</v>
      </c>
      <c r="O290" s="5">
        <f>MAX(ROUND(30*(AY290/L290), 0),1)</f>
        <v>30</v>
      </c>
      <c r="P290" s="5">
        <f>MAX(ROUND(30*(AY290/L290), 0),1)</f>
        <v>30</v>
      </c>
      <c r="Q290" s="5">
        <f>MAX(ROUND(10*(AY290/L290), 0),1)</f>
        <v>10</v>
      </c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2">
        <v>82</v>
      </c>
      <c r="AZ290" s="10">
        <f t="shared" si="4"/>
        <v>35</v>
      </c>
      <c r="BA290" s="10">
        <v>70</v>
      </c>
      <c r="BB290" s="6"/>
    </row>
    <row r="291" spans="1:54" ht="60" customHeight="1">
      <c r="A291" s="2" t="s">
        <v>1</v>
      </c>
      <c r="B291" s="2" t="s">
        <v>7</v>
      </c>
      <c r="C291" s="2" t="s">
        <v>17</v>
      </c>
      <c r="D291" s="2"/>
      <c r="E291" s="2" t="s">
        <v>400</v>
      </c>
      <c r="F291" s="2" t="s">
        <v>402</v>
      </c>
      <c r="G291" s="2">
        <v>3</v>
      </c>
      <c r="H291" s="2" t="s">
        <v>6</v>
      </c>
      <c r="I291" s="2" t="s">
        <v>6</v>
      </c>
      <c r="J291" s="2" t="s">
        <v>696</v>
      </c>
      <c r="K291" s="2" t="s">
        <v>805</v>
      </c>
      <c r="L291" s="3">
        <v>80</v>
      </c>
      <c r="M291" s="4"/>
      <c r="N291" s="5">
        <f>MAX(ROUND(12*(AY291/L291), 0),1)</f>
        <v>12</v>
      </c>
      <c r="O291" s="5">
        <f>MAX(ROUND(28*(AY291/L291), 0),1)</f>
        <v>28</v>
      </c>
      <c r="P291" s="5">
        <f>MAX(ROUND(30*(AY291/L291), 0),1)</f>
        <v>30</v>
      </c>
      <c r="Q291" s="5">
        <f>MAX(ROUND(10*(AY291/L291), 0),1)</f>
        <v>10</v>
      </c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2">
        <v>80</v>
      </c>
      <c r="AZ291" s="10">
        <f t="shared" si="4"/>
        <v>35</v>
      </c>
      <c r="BA291" s="10">
        <v>70</v>
      </c>
      <c r="BB291" s="6"/>
    </row>
    <row r="292" spans="1:54" ht="60" customHeight="1">
      <c r="A292" s="2" t="s">
        <v>1</v>
      </c>
      <c r="B292" s="2" t="s">
        <v>7</v>
      </c>
      <c r="C292" s="2" t="s">
        <v>17</v>
      </c>
      <c r="D292" s="2"/>
      <c r="E292" s="2" t="s">
        <v>400</v>
      </c>
      <c r="F292" s="2" t="s">
        <v>329</v>
      </c>
      <c r="G292" s="2">
        <v>5</v>
      </c>
      <c r="H292" s="2" t="s">
        <v>6</v>
      </c>
      <c r="I292" s="2" t="s">
        <v>6</v>
      </c>
      <c r="J292" s="2" t="s">
        <v>696</v>
      </c>
      <c r="K292" s="2" t="s">
        <v>806</v>
      </c>
      <c r="L292" s="3">
        <v>83</v>
      </c>
      <c r="M292" s="4"/>
      <c r="N292" s="4"/>
      <c r="O292" s="5">
        <f>MAX(ROUND(11*(AY292/L292), 0),1)</f>
        <v>11</v>
      </c>
      <c r="P292" s="5">
        <f>MAX(ROUND(30*(AY292/L292), 0),1)</f>
        <v>30</v>
      </c>
      <c r="Q292" s="5">
        <f>MAX(ROUND(30*(AY292/L292), 0),1)</f>
        <v>30</v>
      </c>
      <c r="R292" s="5">
        <f>MAX(ROUND(12*(AY292/L292), 0),1)</f>
        <v>12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2">
        <v>83</v>
      </c>
      <c r="AZ292" s="10">
        <f t="shared" si="4"/>
        <v>35</v>
      </c>
      <c r="BA292" s="10">
        <v>70</v>
      </c>
      <c r="BB292" s="6"/>
    </row>
    <row r="293" spans="1:54" ht="60" customHeight="1">
      <c r="A293" s="2" t="s">
        <v>1</v>
      </c>
      <c r="B293" s="2" t="s">
        <v>7</v>
      </c>
      <c r="C293" s="2" t="s">
        <v>17</v>
      </c>
      <c r="D293" s="2"/>
      <c r="E293" s="2" t="s">
        <v>403</v>
      </c>
      <c r="F293" s="2" t="s">
        <v>401</v>
      </c>
      <c r="G293" s="2">
        <v>14</v>
      </c>
      <c r="H293" s="2" t="s">
        <v>6</v>
      </c>
      <c r="I293" s="2" t="s">
        <v>6</v>
      </c>
      <c r="J293" s="2" t="s">
        <v>696</v>
      </c>
      <c r="K293" s="2" t="s">
        <v>807</v>
      </c>
      <c r="L293" s="3">
        <v>83</v>
      </c>
      <c r="M293" s="4"/>
      <c r="N293" s="5">
        <f>MAX(ROUND(12*(AY293/L293), 0),1)</f>
        <v>12</v>
      </c>
      <c r="O293" s="5">
        <f>MAX(ROUND(30*(AY293/L293), 0),1)</f>
        <v>30</v>
      </c>
      <c r="P293" s="5">
        <f>MAX(ROUND(30*(AY293/L293), 0),1)</f>
        <v>30</v>
      </c>
      <c r="Q293" s="5">
        <f>MAX(ROUND(11*(AY293/L293), 0),1)</f>
        <v>11</v>
      </c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2">
        <v>83</v>
      </c>
      <c r="AZ293" s="10">
        <f t="shared" si="4"/>
        <v>32.5</v>
      </c>
      <c r="BA293" s="10">
        <v>65</v>
      </c>
      <c r="BB293" s="6"/>
    </row>
    <row r="294" spans="1:54" ht="60" customHeight="1">
      <c r="A294" s="2" t="s">
        <v>1</v>
      </c>
      <c r="B294" s="2" t="s">
        <v>7</v>
      </c>
      <c r="C294" s="2" t="s">
        <v>17</v>
      </c>
      <c r="D294" s="2"/>
      <c r="E294" s="2" t="s">
        <v>403</v>
      </c>
      <c r="F294" s="2" t="s">
        <v>402</v>
      </c>
      <c r="G294" s="2">
        <v>3</v>
      </c>
      <c r="H294" s="2" t="s">
        <v>6</v>
      </c>
      <c r="I294" s="2" t="s">
        <v>6</v>
      </c>
      <c r="J294" s="2" t="s">
        <v>696</v>
      </c>
      <c r="K294" s="2" t="s">
        <v>808</v>
      </c>
      <c r="L294" s="3">
        <v>80</v>
      </c>
      <c r="M294" s="4"/>
      <c r="N294" s="5">
        <f>MAX(ROUND(12*(AY294/L294), 0),1)</f>
        <v>12</v>
      </c>
      <c r="O294" s="5">
        <f>MAX(ROUND(29*(AY294/L294), 0),1)</f>
        <v>29</v>
      </c>
      <c r="P294" s="5">
        <f>MAX(ROUND(27*(AY294/L294), 0),1)</f>
        <v>27</v>
      </c>
      <c r="Q294" s="5">
        <f>MAX(ROUND(12*(AY294/L294), 0),1)</f>
        <v>12</v>
      </c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2">
        <v>80</v>
      </c>
      <c r="AZ294" s="10">
        <f t="shared" si="4"/>
        <v>32.5</v>
      </c>
      <c r="BA294" s="10">
        <v>65</v>
      </c>
      <c r="BB294" s="6"/>
    </row>
    <row r="295" spans="1:54" ht="60" customHeight="1">
      <c r="A295" s="2" t="s">
        <v>1</v>
      </c>
      <c r="B295" s="2" t="s">
        <v>7</v>
      </c>
      <c r="C295" s="2" t="s">
        <v>17</v>
      </c>
      <c r="D295" s="2"/>
      <c r="E295" s="2" t="s">
        <v>403</v>
      </c>
      <c r="F295" s="2" t="s">
        <v>329</v>
      </c>
      <c r="G295" s="2">
        <v>5</v>
      </c>
      <c r="H295" s="2" t="s">
        <v>6</v>
      </c>
      <c r="I295" s="2" t="s">
        <v>6</v>
      </c>
      <c r="J295" s="2" t="s">
        <v>696</v>
      </c>
      <c r="K295" s="2" t="s">
        <v>809</v>
      </c>
      <c r="L295" s="3">
        <v>84</v>
      </c>
      <c r="M295" s="4"/>
      <c r="N295" s="4"/>
      <c r="O295" s="5">
        <f>MAX(ROUND(12*(AY295/L295), 0),1)</f>
        <v>12</v>
      </c>
      <c r="P295" s="5">
        <f>MAX(ROUND(30*(AY295/L295), 0),1)</f>
        <v>30</v>
      </c>
      <c r="Q295" s="5">
        <f>MAX(ROUND(30*(AY295/L295), 0),1)</f>
        <v>30</v>
      </c>
      <c r="R295" s="5">
        <f>MAX(ROUND(12*(AY295/L295), 0),1)</f>
        <v>12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2">
        <v>84</v>
      </c>
      <c r="AZ295" s="10">
        <f t="shared" si="4"/>
        <v>32.5</v>
      </c>
      <c r="BA295" s="10">
        <v>65</v>
      </c>
      <c r="BB295" s="6"/>
    </row>
    <row r="296" spans="1:54" ht="60" customHeight="1">
      <c r="A296" s="2" t="s">
        <v>1</v>
      </c>
      <c r="B296" s="2" t="s">
        <v>7</v>
      </c>
      <c r="C296" s="2" t="s">
        <v>17</v>
      </c>
      <c r="D296" s="2"/>
      <c r="E296" s="2" t="s">
        <v>404</v>
      </c>
      <c r="F296" s="2" t="s">
        <v>401</v>
      </c>
      <c r="G296" s="2">
        <v>14</v>
      </c>
      <c r="H296" s="2" t="s">
        <v>6</v>
      </c>
      <c r="I296" s="2" t="s">
        <v>6</v>
      </c>
      <c r="J296" s="2" t="s">
        <v>632</v>
      </c>
      <c r="K296" s="2" t="s">
        <v>810</v>
      </c>
      <c r="L296" s="3">
        <v>72</v>
      </c>
      <c r="M296" s="4"/>
      <c r="N296" s="5">
        <f>MAX(ROUND(11*(AY296/L296), 0),1)</f>
        <v>11</v>
      </c>
      <c r="O296" s="5">
        <f>MAX(ROUND(26*(AY296/L296), 0),1)</f>
        <v>26</v>
      </c>
      <c r="P296" s="5">
        <f>MAX(ROUND(26*(AY296/L296), 0),1)</f>
        <v>26</v>
      </c>
      <c r="Q296" s="5">
        <f>MAX(ROUND(9*(AY296/L296), 0),1)</f>
        <v>9</v>
      </c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2">
        <v>72</v>
      </c>
      <c r="AZ296" s="10">
        <f t="shared" si="4"/>
        <v>30</v>
      </c>
      <c r="BA296" s="10">
        <v>60</v>
      </c>
      <c r="BB296" s="6"/>
    </row>
    <row r="297" spans="1:54" ht="60" customHeight="1">
      <c r="A297" s="2" t="s">
        <v>1</v>
      </c>
      <c r="B297" s="2" t="s">
        <v>7</v>
      </c>
      <c r="C297" s="2" t="s">
        <v>17</v>
      </c>
      <c r="D297" s="2"/>
      <c r="E297" s="2" t="s">
        <v>404</v>
      </c>
      <c r="F297" s="2" t="s">
        <v>402</v>
      </c>
      <c r="G297" s="2">
        <v>3</v>
      </c>
      <c r="H297" s="2" t="s">
        <v>6</v>
      </c>
      <c r="I297" s="2" t="s">
        <v>6</v>
      </c>
      <c r="J297" s="2" t="s">
        <v>632</v>
      </c>
      <c r="K297" s="2" t="s">
        <v>811</v>
      </c>
      <c r="L297" s="3">
        <v>88</v>
      </c>
      <c r="M297" s="4"/>
      <c r="N297" s="5">
        <f>MAX(ROUND(12*(AY297/L297), 0),1)</f>
        <v>12</v>
      </c>
      <c r="O297" s="5">
        <f>MAX(ROUND(38*(AY297/L297), 0),1)</f>
        <v>38</v>
      </c>
      <c r="P297" s="5">
        <f>MAX(ROUND(27*(AY297/L297), 0),1)</f>
        <v>27</v>
      </c>
      <c r="Q297" s="5">
        <f>MAX(ROUND(11*(AY297/L297), 0),1)</f>
        <v>11</v>
      </c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2">
        <v>88</v>
      </c>
      <c r="AZ297" s="10">
        <f t="shared" si="4"/>
        <v>30</v>
      </c>
      <c r="BA297" s="10">
        <v>60</v>
      </c>
      <c r="BB297" s="6"/>
    </row>
    <row r="298" spans="1:54" ht="60" customHeight="1">
      <c r="A298" s="2" t="s">
        <v>1</v>
      </c>
      <c r="B298" s="2" t="s">
        <v>7</v>
      </c>
      <c r="C298" s="2" t="s">
        <v>17</v>
      </c>
      <c r="D298" s="2"/>
      <c r="E298" s="2" t="s">
        <v>404</v>
      </c>
      <c r="F298" s="2" t="s">
        <v>329</v>
      </c>
      <c r="G298" s="2">
        <v>5</v>
      </c>
      <c r="H298" s="2" t="s">
        <v>6</v>
      </c>
      <c r="I298" s="2" t="s">
        <v>6</v>
      </c>
      <c r="J298" s="2" t="s">
        <v>632</v>
      </c>
      <c r="K298" s="2" t="s">
        <v>812</v>
      </c>
      <c r="L298" s="3">
        <v>80</v>
      </c>
      <c r="M298" s="4"/>
      <c r="N298" s="4"/>
      <c r="O298" s="5">
        <f>MAX(ROUND(11*(AY298/L298), 0),1)</f>
        <v>11</v>
      </c>
      <c r="P298" s="5">
        <f>MAX(ROUND(29*(AY298/L298), 0),1)</f>
        <v>29</v>
      </c>
      <c r="Q298" s="5">
        <f>MAX(ROUND(28*(AY298/L298), 0),1)</f>
        <v>28</v>
      </c>
      <c r="R298" s="5">
        <f>MAX(ROUND(12*(AY298/L298), 0),1)</f>
        <v>12</v>
      </c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2">
        <v>80</v>
      </c>
      <c r="AZ298" s="10">
        <f t="shared" si="4"/>
        <v>30</v>
      </c>
      <c r="BA298" s="10">
        <v>60</v>
      </c>
      <c r="BB298" s="6"/>
    </row>
    <row r="299" spans="1:54" ht="60" customHeight="1">
      <c r="A299" s="2" t="s">
        <v>1</v>
      </c>
      <c r="B299" s="2" t="s">
        <v>7</v>
      </c>
      <c r="C299" s="2" t="s">
        <v>17</v>
      </c>
      <c r="D299" s="2"/>
      <c r="E299" s="2" t="s">
        <v>339</v>
      </c>
      <c r="F299" s="2" t="s">
        <v>356</v>
      </c>
      <c r="G299" s="2">
        <v>11</v>
      </c>
      <c r="H299" s="2" t="s">
        <v>6</v>
      </c>
      <c r="I299" s="2" t="s">
        <v>6</v>
      </c>
      <c r="J299" s="2" t="s">
        <v>495</v>
      </c>
      <c r="K299" s="2" t="s">
        <v>813</v>
      </c>
      <c r="L299" s="3">
        <v>158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5">
        <f>MAX(ROUND(56*(AY299/L299), 0),1)</f>
        <v>56</v>
      </c>
      <c r="AD299" s="4"/>
      <c r="AE299" s="5">
        <f>MAX(ROUND(73*(AY299/L299), 0),1)</f>
        <v>73</v>
      </c>
      <c r="AF299" s="5">
        <f>MAX(ROUND(17*(AY299/L299), 0),1)</f>
        <v>17</v>
      </c>
      <c r="AG299" s="4"/>
      <c r="AH299" s="5">
        <f>MAX(ROUND(12*(AY299/L299), 0),1)</f>
        <v>12</v>
      </c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2">
        <v>158</v>
      </c>
      <c r="AZ299" s="10">
        <f t="shared" si="4"/>
        <v>47.5</v>
      </c>
      <c r="BA299" s="10">
        <v>95</v>
      </c>
      <c r="BB299" s="6"/>
    </row>
    <row r="300" spans="1:54" ht="60" customHeight="1">
      <c r="A300" s="2" t="s">
        <v>1</v>
      </c>
      <c r="B300" s="2" t="s">
        <v>7</v>
      </c>
      <c r="C300" s="2" t="s">
        <v>17</v>
      </c>
      <c r="D300" s="2"/>
      <c r="E300" s="2" t="s">
        <v>339</v>
      </c>
      <c r="F300" s="2" t="s">
        <v>405</v>
      </c>
      <c r="G300" s="2">
        <v>32</v>
      </c>
      <c r="H300" s="2" t="s">
        <v>6</v>
      </c>
      <c r="I300" s="2" t="s">
        <v>6</v>
      </c>
      <c r="J300" s="2" t="s">
        <v>495</v>
      </c>
      <c r="K300" s="2" t="s">
        <v>814</v>
      </c>
      <c r="L300" s="3">
        <v>291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5">
        <f>MAX(ROUND(65*(AY300/L300), 0),1)</f>
        <v>65</v>
      </c>
      <c r="AD300" s="4"/>
      <c r="AE300" s="5">
        <f>MAX(ROUND(84*(AY300/L300), 0),1)</f>
        <v>84</v>
      </c>
      <c r="AF300" s="5">
        <f>MAX(ROUND(60*(AY300/L300), 0),1)</f>
        <v>60</v>
      </c>
      <c r="AG300" s="4"/>
      <c r="AH300" s="5">
        <f>MAX(ROUND(48*(AY300/L300), 0),1)</f>
        <v>48</v>
      </c>
      <c r="AI300" s="5">
        <f>MAX(ROUND(20*(AY300/L300), 0),1)</f>
        <v>20</v>
      </c>
      <c r="AJ300" s="4"/>
      <c r="AK300" s="5">
        <f>MAX(ROUND(14*(AY300/L300), 0),1)</f>
        <v>14</v>
      </c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2">
        <v>291</v>
      </c>
      <c r="AZ300" s="10">
        <f t="shared" si="4"/>
        <v>47.5</v>
      </c>
      <c r="BA300" s="10">
        <v>95</v>
      </c>
      <c r="BB300" s="6"/>
    </row>
    <row r="301" spans="1:54" ht="60" customHeight="1">
      <c r="A301" s="2" t="s">
        <v>1</v>
      </c>
      <c r="B301" s="2" t="s">
        <v>2</v>
      </c>
      <c r="C301" s="2" t="s">
        <v>17</v>
      </c>
      <c r="D301" s="2"/>
      <c r="E301" s="2" t="s">
        <v>406</v>
      </c>
      <c r="F301" s="2" t="s">
        <v>407</v>
      </c>
      <c r="G301" s="2">
        <v>11</v>
      </c>
      <c r="H301" s="2" t="s">
        <v>6</v>
      </c>
      <c r="I301" s="2" t="s">
        <v>6</v>
      </c>
      <c r="J301" s="2" t="s">
        <v>495</v>
      </c>
      <c r="K301" s="2" t="s">
        <v>815</v>
      </c>
      <c r="L301" s="3">
        <v>1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5">
        <f>MAX(ROUND(1*(AY301/L301), 0),1)</f>
        <v>1</v>
      </c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2">
        <v>1</v>
      </c>
      <c r="AZ301" s="10">
        <f t="shared" si="4"/>
        <v>95</v>
      </c>
      <c r="BA301" s="10">
        <v>190</v>
      </c>
      <c r="BB301" s="6"/>
    </row>
    <row r="302" spans="1:54" ht="60" customHeight="1">
      <c r="A302" s="2" t="s">
        <v>1</v>
      </c>
      <c r="B302" s="2" t="s">
        <v>7</v>
      </c>
      <c r="C302" s="2" t="s">
        <v>17</v>
      </c>
      <c r="D302" s="2"/>
      <c r="E302" s="2" t="s">
        <v>408</v>
      </c>
      <c r="F302" s="2" t="s">
        <v>409</v>
      </c>
      <c r="G302" s="2">
        <v>2</v>
      </c>
      <c r="H302" s="2" t="s">
        <v>6</v>
      </c>
      <c r="I302" s="2" t="s">
        <v>6</v>
      </c>
      <c r="J302" s="2" t="s">
        <v>495</v>
      </c>
      <c r="K302" s="2" t="s">
        <v>816</v>
      </c>
      <c r="L302" s="3">
        <v>174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5">
        <f>MAX(ROUND(16*(AY302/L302), 0),1)</f>
        <v>16</v>
      </c>
      <c r="AL302" s="5">
        <f>MAX(ROUND(42*(AY302/L302), 0),1)</f>
        <v>42</v>
      </c>
      <c r="AM302" s="4"/>
      <c r="AN302" s="5">
        <f>MAX(ROUND(39*(AY302/L302), 0),1)</f>
        <v>39</v>
      </c>
      <c r="AO302" s="5">
        <f>MAX(ROUND(40*(AY302/L302), 0),1)</f>
        <v>40</v>
      </c>
      <c r="AP302" s="4"/>
      <c r="AQ302" s="5">
        <f>MAX(ROUND(18*(AY302/L302), 0),1)</f>
        <v>18</v>
      </c>
      <c r="AR302" s="4"/>
      <c r="AS302" s="5">
        <f>MAX(ROUND(19*(AY302/L302), 0),1)</f>
        <v>19</v>
      </c>
      <c r="AT302" s="4"/>
      <c r="AU302" s="4"/>
      <c r="AV302" s="4"/>
      <c r="AW302" s="4"/>
      <c r="AX302" s="4"/>
      <c r="AY302" s="2">
        <v>174</v>
      </c>
      <c r="AZ302" s="10">
        <f t="shared" si="4"/>
        <v>95</v>
      </c>
      <c r="BA302" s="10">
        <v>190</v>
      </c>
      <c r="BB302" s="6"/>
    </row>
    <row r="303" spans="1:54" ht="60" customHeight="1">
      <c r="A303" s="2" t="s">
        <v>1</v>
      </c>
      <c r="B303" s="2" t="s">
        <v>2</v>
      </c>
      <c r="C303" s="2" t="s">
        <v>17</v>
      </c>
      <c r="D303" s="2"/>
      <c r="E303" s="2" t="s">
        <v>410</v>
      </c>
      <c r="F303" s="2" t="s">
        <v>411</v>
      </c>
      <c r="G303" s="2">
        <v>3</v>
      </c>
      <c r="H303" s="2" t="s">
        <v>6</v>
      </c>
      <c r="I303" s="2" t="s">
        <v>6</v>
      </c>
      <c r="J303" s="2" t="s">
        <v>495</v>
      </c>
      <c r="K303" s="2" t="s">
        <v>817</v>
      </c>
      <c r="L303" s="3">
        <v>93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5">
        <f>MAX(ROUND(5*(AY303/L303), 0),1)</f>
        <v>5</v>
      </c>
      <c r="AD303" s="4"/>
      <c r="AE303" s="5">
        <f>MAX(ROUND(26*(AY303/L303), 0),1)</f>
        <v>26</v>
      </c>
      <c r="AF303" s="5">
        <f>MAX(ROUND(24*(AY303/L303), 0),1)</f>
        <v>24</v>
      </c>
      <c r="AG303" s="4"/>
      <c r="AH303" s="5">
        <f>MAX(ROUND(20*(AY303/L303), 0),1)</f>
        <v>20</v>
      </c>
      <c r="AI303" s="5">
        <f>MAX(ROUND(14*(AY303/L303), 0),1)</f>
        <v>14</v>
      </c>
      <c r="AJ303" s="4"/>
      <c r="AK303" s="5">
        <f>MAX(ROUND(4*(AY303/L303), 0),1)</f>
        <v>4</v>
      </c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2">
        <v>93</v>
      </c>
      <c r="AZ303" s="10">
        <f t="shared" si="4"/>
        <v>95</v>
      </c>
      <c r="BA303" s="10">
        <v>190</v>
      </c>
      <c r="BB303" s="6"/>
    </row>
    <row r="304" spans="1:54" ht="60" customHeight="1">
      <c r="A304" s="2" t="s">
        <v>1</v>
      </c>
      <c r="B304" s="2" t="s">
        <v>7</v>
      </c>
      <c r="C304" s="2" t="s">
        <v>17</v>
      </c>
      <c r="D304" s="2"/>
      <c r="E304" s="2" t="s">
        <v>412</v>
      </c>
      <c r="F304" s="2" t="s">
        <v>413</v>
      </c>
      <c r="G304" s="2">
        <v>2</v>
      </c>
      <c r="H304" s="2" t="s">
        <v>6</v>
      </c>
      <c r="I304" s="2" t="s">
        <v>6</v>
      </c>
      <c r="J304" s="2" t="s">
        <v>495</v>
      </c>
      <c r="K304" s="2" t="s">
        <v>818</v>
      </c>
      <c r="L304" s="3">
        <v>70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5">
        <f>MAX(ROUND(15*(AY304/L304), 0),1)</f>
        <v>15</v>
      </c>
      <c r="AD304" s="4"/>
      <c r="AE304" s="5">
        <f>MAX(ROUND(18*(AY304/L304), 0),1)</f>
        <v>18</v>
      </c>
      <c r="AF304" s="5">
        <f>MAX(ROUND(22*(AY304/L304), 0),1)</f>
        <v>22</v>
      </c>
      <c r="AG304" s="4"/>
      <c r="AH304" s="5">
        <f>MAX(ROUND(8*(AY304/L304), 0),1)</f>
        <v>8</v>
      </c>
      <c r="AI304" s="5">
        <f>MAX(ROUND(7*(AY304/L304), 0),1)</f>
        <v>7</v>
      </c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2">
        <v>70</v>
      </c>
      <c r="AZ304" s="10">
        <f t="shared" si="4"/>
        <v>105</v>
      </c>
      <c r="BA304" s="10">
        <v>210</v>
      </c>
      <c r="BB304" s="6"/>
    </row>
    <row r="305" spans="1:54" ht="60" customHeight="1">
      <c r="A305" s="2" t="s">
        <v>1</v>
      </c>
      <c r="B305" s="2" t="s">
        <v>7</v>
      </c>
      <c r="C305" s="2" t="s">
        <v>17</v>
      </c>
      <c r="D305" s="2"/>
      <c r="E305" s="2" t="s">
        <v>414</v>
      </c>
      <c r="F305" s="2" t="s">
        <v>415</v>
      </c>
      <c r="G305" s="2">
        <v>3</v>
      </c>
      <c r="H305" s="2" t="s">
        <v>6</v>
      </c>
      <c r="I305" s="2" t="s">
        <v>6</v>
      </c>
      <c r="J305" s="2" t="s">
        <v>495</v>
      </c>
      <c r="K305" s="2" t="s">
        <v>819</v>
      </c>
      <c r="L305" s="3">
        <v>96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5">
        <f>MAX(ROUND(5*(AY305/L305), 0),1)</f>
        <v>5</v>
      </c>
      <c r="AL305" s="5">
        <f>MAX(ROUND(8*(AY305/L305), 0),1)</f>
        <v>8</v>
      </c>
      <c r="AM305" s="4"/>
      <c r="AN305" s="5">
        <f>MAX(ROUND(36*(AY305/L305), 0),1)</f>
        <v>36</v>
      </c>
      <c r="AO305" s="5">
        <f>MAX(ROUND(26*(AY305/L305), 0),1)</f>
        <v>26</v>
      </c>
      <c r="AP305" s="4"/>
      <c r="AQ305" s="5">
        <f>MAX(ROUND(17*(AY305/L305), 0),1)</f>
        <v>17</v>
      </c>
      <c r="AR305" s="4"/>
      <c r="AS305" s="5">
        <f>MAX(ROUND(4*(AY305/L305), 0),1)</f>
        <v>4</v>
      </c>
      <c r="AT305" s="4"/>
      <c r="AU305" s="4"/>
      <c r="AV305" s="4"/>
      <c r="AW305" s="4"/>
      <c r="AX305" s="4"/>
      <c r="AY305" s="2">
        <v>96</v>
      </c>
      <c r="AZ305" s="10">
        <f t="shared" si="4"/>
        <v>95</v>
      </c>
      <c r="BA305" s="10">
        <v>190</v>
      </c>
      <c r="BB305" s="6"/>
    </row>
    <row r="306" spans="1:54" ht="60" customHeight="1">
      <c r="A306" s="2" t="s">
        <v>1</v>
      </c>
      <c r="B306" s="2" t="s">
        <v>7</v>
      </c>
      <c r="C306" s="2" t="s">
        <v>17</v>
      </c>
      <c r="D306" s="2"/>
      <c r="E306" s="2" t="s">
        <v>414</v>
      </c>
      <c r="F306" s="2" t="s">
        <v>416</v>
      </c>
      <c r="G306" s="2">
        <v>31</v>
      </c>
      <c r="H306" s="2" t="s">
        <v>6</v>
      </c>
      <c r="I306" s="2" t="s">
        <v>6</v>
      </c>
      <c r="J306" s="2" t="s">
        <v>495</v>
      </c>
      <c r="K306" s="2" t="s">
        <v>820</v>
      </c>
      <c r="L306" s="3">
        <v>79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5">
        <f>MAX(ROUND(10*(AY306/L306), 0),1)</f>
        <v>10</v>
      </c>
      <c r="AM306" s="4"/>
      <c r="AN306" s="5">
        <f>MAX(ROUND(22*(AY306/L306), 0),1)</f>
        <v>22</v>
      </c>
      <c r="AO306" s="5">
        <f>MAX(ROUND(24*(AY306/L306), 0),1)</f>
        <v>24</v>
      </c>
      <c r="AP306" s="4"/>
      <c r="AQ306" s="5">
        <f>MAX(ROUND(18*(AY306/L306), 0),1)</f>
        <v>18</v>
      </c>
      <c r="AR306" s="4"/>
      <c r="AS306" s="5">
        <f>MAX(ROUND(5*(AY306/L306), 0),1)</f>
        <v>5</v>
      </c>
      <c r="AT306" s="4"/>
      <c r="AU306" s="4"/>
      <c r="AV306" s="4"/>
      <c r="AW306" s="4"/>
      <c r="AX306" s="4"/>
      <c r="AY306" s="2">
        <v>79</v>
      </c>
      <c r="AZ306" s="10">
        <f t="shared" si="4"/>
        <v>95</v>
      </c>
      <c r="BA306" s="10">
        <v>190</v>
      </c>
      <c r="BB306" s="6"/>
    </row>
    <row r="307" spans="1:54" ht="60" customHeight="1">
      <c r="A307" s="2" t="s">
        <v>1</v>
      </c>
      <c r="B307" s="2" t="s">
        <v>7</v>
      </c>
      <c r="C307" s="2" t="s">
        <v>17</v>
      </c>
      <c r="D307" s="2"/>
      <c r="E307" s="2" t="s">
        <v>417</v>
      </c>
      <c r="F307" s="2" t="s">
        <v>418</v>
      </c>
      <c r="G307" s="2">
        <v>11</v>
      </c>
      <c r="H307" s="2" t="s">
        <v>6</v>
      </c>
      <c r="I307" s="2" t="s">
        <v>6</v>
      </c>
      <c r="J307" s="2" t="s">
        <v>497</v>
      </c>
      <c r="K307" s="2" t="s">
        <v>821</v>
      </c>
      <c r="L307" s="3">
        <v>23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5">
        <f>MAX(ROUND(23*(AY307/L307), 0),1)</f>
        <v>23</v>
      </c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2">
        <v>23</v>
      </c>
      <c r="AZ307" s="10">
        <f t="shared" si="4"/>
        <v>52.5</v>
      </c>
      <c r="BA307" s="10">
        <v>105</v>
      </c>
      <c r="BB307" s="6"/>
    </row>
    <row r="308" spans="1:54" ht="60" customHeight="1">
      <c r="A308" s="2" t="s">
        <v>1</v>
      </c>
      <c r="B308" s="2" t="s">
        <v>7</v>
      </c>
      <c r="C308" s="2" t="s">
        <v>17</v>
      </c>
      <c r="D308" s="2"/>
      <c r="E308" s="2" t="s">
        <v>417</v>
      </c>
      <c r="F308" s="2" t="s">
        <v>419</v>
      </c>
      <c r="G308" s="2">
        <v>3</v>
      </c>
      <c r="H308" s="2" t="s">
        <v>6</v>
      </c>
      <c r="I308" s="2" t="s">
        <v>6</v>
      </c>
      <c r="J308" s="2" t="s">
        <v>497</v>
      </c>
      <c r="K308" s="2" t="s">
        <v>822</v>
      </c>
      <c r="L308" s="3">
        <v>16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5">
        <f>MAX(ROUND(16*(AY308/L308), 0),1)</f>
        <v>16</v>
      </c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2">
        <v>16</v>
      </c>
      <c r="AZ308" s="10">
        <f t="shared" si="4"/>
        <v>52.5</v>
      </c>
      <c r="BA308" s="10">
        <v>105</v>
      </c>
      <c r="BB308" s="6"/>
    </row>
    <row r="309" spans="1:54" ht="60" customHeight="1">
      <c r="A309" s="2" t="s">
        <v>1</v>
      </c>
      <c r="B309" s="2" t="s">
        <v>7</v>
      </c>
      <c r="C309" s="2" t="s">
        <v>17</v>
      </c>
      <c r="D309" s="2"/>
      <c r="E309" s="2" t="s">
        <v>420</v>
      </c>
      <c r="F309" s="2" t="s">
        <v>418</v>
      </c>
      <c r="G309" s="2">
        <v>11</v>
      </c>
      <c r="H309" s="2" t="s">
        <v>6</v>
      </c>
      <c r="I309" s="2" t="s">
        <v>6</v>
      </c>
      <c r="J309" s="2" t="s">
        <v>495</v>
      </c>
      <c r="K309" s="2" t="s">
        <v>823</v>
      </c>
      <c r="L309" s="3">
        <v>45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5">
        <f>MAX(ROUND(35*(AY309/L309), 0),1)</f>
        <v>35</v>
      </c>
      <c r="AD309" s="4"/>
      <c r="AE309" s="5">
        <f>MAX(ROUND(10*(AY309/L309), 0),1)</f>
        <v>10</v>
      </c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2">
        <v>45</v>
      </c>
      <c r="AZ309" s="10">
        <f t="shared" si="4"/>
        <v>47.5</v>
      </c>
      <c r="BA309" s="10">
        <v>95</v>
      </c>
      <c r="BB309" s="6"/>
    </row>
    <row r="310" spans="1:54" ht="60" customHeight="1">
      <c r="A310" s="2" t="s">
        <v>1</v>
      </c>
      <c r="B310" s="2" t="s">
        <v>7</v>
      </c>
      <c r="C310" s="2" t="s">
        <v>17</v>
      </c>
      <c r="D310" s="2"/>
      <c r="E310" s="2" t="s">
        <v>420</v>
      </c>
      <c r="F310" s="2" t="s">
        <v>419</v>
      </c>
      <c r="G310" s="2">
        <v>3</v>
      </c>
      <c r="H310" s="2" t="s">
        <v>6</v>
      </c>
      <c r="I310" s="2" t="s">
        <v>6</v>
      </c>
      <c r="J310" s="2" t="s">
        <v>495</v>
      </c>
      <c r="K310" s="2" t="s">
        <v>824</v>
      </c>
      <c r="L310" s="3">
        <v>28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5">
        <f>MAX(ROUND(28*(AY310/L310), 0),1)</f>
        <v>28</v>
      </c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2">
        <v>28</v>
      </c>
      <c r="AZ310" s="10">
        <f t="shared" si="4"/>
        <v>47.5</v>
      </c>
      <c r="BA310" s="10">
        <v>95</v>
      </c>
      <c r="BB310" s="6"/>
    </row>
    <row r="311" spans="1:54" ht="60" customHeight="1">
      <c r="A311" s="2" t="s">
        <v>1</v>
      </c>
      <c r="B311" s="2" t="s">
        <v>191</v>
      </c>
      <c r="C311" s="2" t="s">
        <v>17</v>
      </c>
      <c r="D311" s="2"/>
      <c r="E311" s="2" t="s">
        <v>421</v>
      </c>
      <c r="F311" s="2" t="s">
        <v>422</v>
      </c>
      <c r="G311" s="2">
        <v>3</v>
      </c>
      <c r="H311" s="2" t="s">
        <v>6</v>
      </c>
      <c r="I311" s="2" t="s">
        <v>6</v>
      </c>
      <c r="J311" s="2" t="s">
        <v>497</v>
      </c>
      <c r="K311" s="2" t="s">
        <v>825</v>
      </c>
      <c r="L311" s="3">
        <v>34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5">
        <f>MAX(ROUND(7*(AY311/L311), 0),1)</f>
        <v>7</v>
      </c>
      <c r="Y311" s="5">
        <f>MAX(ROUND(5*(AY311/L311), 0),1)</f>
        <v>5</v>
      </c>
      <c r="Z311" s="5">
        <f>MAX(ROUND(7*(AY311/L311), 0),1)</f>
        <v>7</v>
      </c>
      <c r="AA311" s="5">
        <f>MAX(ROUND(7*(AY311/L311), 0),1)</f>
        <v>7</v>
      </c>
      <c r="AB311" s="5">
        <f>MAX(ROUND(8*(AY311/L311), 0),1)</f>
        <v>8</v>
      </c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2">
        <v>34</v>
      </c>
      <c r="AZ311" s="10">
        <f t="shared" si="4"/>
        <v>25</v>
      </c>
      <c r="BA311" s="10">
        <v>50</v>
      </c>
      <c r="BB311" s="6"/>
    </row>
    <row r="312" spans="1:54" ht="60" customHeight="1">
      <c r="A312" s="2" t="s">
        <v>1</v>
      </c>
      <c r="B312" s="2" t="s">
        <v>16</v>
      </c>
      <c r="C312" s="2" t="s">
        <v>17</v>
      </c>
      <c r="D312" s="2"/>
      <c r="E312" s="2" t="s">
        <v>423</v>
      </c>
      <c r="F312" s="2" t="s">
        <v>329</v>
      </c>
      <c r="G312" s="2">
        <v>52</v>
      </c>
      <c r="H312" s="2" t="s">
        <v>35</v>
      </c>
      <c r="I312" s="2" t="s">
        <v>36</v>
      </c>
      <c r="J312" s="2" t="s">
        <v>522</v>
      </c>
      <c r="K312" s="2" t="s">
        <v>826</v>
      </c>
      <c r="L312" s="3">
        <v>65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5">
        <f>MAX(ROUND(20*(AY312/L312), 0),1)</f>
        <v>20</v>
      </c>
      <c r="AW312" s="5">
        <f>MAX(ROUND(25*(AY312/L312), 0),1)</f>
        <v>25</v>
      </c>
      <c r="AX312" s="5">
        <f>MAX(ROUND(20*(AY312/L312), 0),1)</f>
        <v>20</v>
      </c>
      <c r="AY312" s="2">
        <v>65</v>
      </c>
      <c r="AZ312" s="10">
        <f t="shared" si="4"/>
        <v>20</v>
      </c>
      <c r="BA312" s="10">
        <v>40</v>
      </c>
      <c r="BB312" s="6"/>
    </row>
    <row r="313" spans="1:54" ht="60" customHeight="1">
      <c r="A313" s="2" t="s">
        <v>1</v>
      </c>
      <c r="B313" s="2" t="s">
        <v>16</v>
      </c>
      <c r="C313" s="2" t="s">
        <v>17</v>
      </c>
      <c r="D313" s="2"/>
      <c r="E313" s="2" t="s">
        <v>423</v>
      </c>
      <c r="F313" s="2" t="s">
        <v>50</v>
      </c>
      <c r="G313" s="2">
        <v>8</v>
      </c>
      <c r="H313" s="2" t="s">
        <v>35</v>
      </c>
      <c r="I313" s="2" t="s">
        <v>36</v>
      </c>
      <c r="J313" s="2" t="s">
        <v>522</v>
      </c>
      <c r="K313" s="2" t="s">
        <v>827</v>
      </c>
      <c r="L313" s="3">
        <v>60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5">
        <f>MAX(ROUND(25*(AY313/L313), 0),1)</f>
        <v>25</v>
      </c>
      <c r="AW313" s="5">
        <f>MAX(ROUND(35*(AY313/L313), 0),1)</f>
        <v>35</v>
      </c>
      <c r="AX313" s="4"/>
      <c r="AY313" s="2">
        <v>60</v>
      </c>
      <c r="AZ313" s="10">
        <f t="shared" si="4"/>
        <v>22.5</v>
      </c>
      <c r="BA313" s="10">
        <v>45</v>
      </c>
      <c r="BB313" s="6"/>
    </row>
    <row r="314" spans="1:54" ht="60" customHeight="1">
      <c r="A314" s="2" t="s">
        <v>1</v>
      </c>
      <c r="B314" s="2" t="s">
        <v>7</v>
      </c>
      <c r="C314" s="2" t="s">
        <v>8</v>
      </c>
      <c r="D314" s="2"/>
      <c r="E314" s="2" t="s">
        <v>424</v>
      </c>
      <c r="F314" s="2" t="s">
        <v>197</v>
      </c>
      <c r="G314" s="2">
        <v>32</v>
      </c>
      <c r="H314" s="2" t="s">
        <v>6</v>
      </c>
      <c r="I314" s="2" t="s">
        <v>11</v>
      </c>
      <c r="J314" s="2" t="s">
        <v>495</v>
      </c>
      <c r="K314" s="2" t="s">
        <v>828</v>
      </c>
      <c r="L314" s="3">
        <v>28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5">
        <f>MAX(ROUND(1*(AY314/L314), 0),1)</f>
        <v>1</v>
      </c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5">
        <f>MAX(ROUND(11*(AY314/L314), 0),1)</f>
        <v>11</v>
      </c>
      <c r="AP314" s="4"/>
      <c r="AQ314" s="5">
        <f>MAX(ROUND(7*(AY314/L314), 0),1)</f>
        <v>7</v>
      </c>
      <c r="AR314" s="4"/>
      <c r="AS314" s="5">
        <f>MAX(ROUND(9*(AY314/L314), 0),1)</f>
        <v>9</v>
      </c>
      <c r="AT314" s="4"/>
      <c r="AU314" s="4"/>
      <c r="AV314" s="4"/>
      <c r="AW314" s="4"/>
      <c r="AX314" s="4"/>
      <c r="AY314" s="2">
        <v>28</v>
      </c>
      <c r="AZ314" s="10">
        <f t="shared" si="4"/>
        <v>115</v>
      </c>
      <c r="BA314" s="10">
        <v>230</v>
      </c>
      <c r="BB314" s="6"/>
    </row>
    <row r="315" spans="1:54" ht="60" customHeight="1">
      <c r="A315" s="2" t="s">
        <v>1</v>
      </c>
      <c r="B315" s="2" t="s">
        <v>2</v>
      </c>
      <c r="C315" s="2" t="s">
        <v>17</v>
      </c>
      <c r="D315" s="2"/>
      <c r="E315" s="2" t="s">
        <v>282</v>
      </c>
      <c r="F315" s="2" t="s">
        <v>425</v>
      </c>
      <c r="G315" s="2">
        <v>4</v>
      </c>
      <c r="H315" s="2" t="s">
        <v>35</v>
      </c>
      <c r="I315" s="2" t="s">
        <v>36</v>
      </c>
      <c r="J315" s="2" t="s">
        <v>516</v>
      </c>
      <c r="K315" s="2" t="s">
        <v>829</v>
      </c>
      <c r="L315" s="3">
        <v>77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5">
        <f>MAX(ROUND(6*(AY315/L315), 0),1)</f>
        <v>6</v>
      </c>
      <c r="AE315" s="5">
        <f>MAX(ROUND(5*(AY315/L315), 0),1)</f>
        <v>5</v>
      </c>
      <c r="AF315" s="5">
        <f>MAX(ROUND(10*(AY315/L315), 0),1)</f>
        <v>10</v>
      </c>
      <c r="AG315" s="5">
        <f>MAX(ROUND(14*(AY315/L315), 0),1)</f>
        <v>14</v>
      </c>
      <c r="AH315" s="5">
        <f>MAX(ROUND(6*(AY315/L315), 0),1)</f>
        <v>6</v>
      </c>
      <c r="AI315" s="5">
        <f>MAX(ROUND(17*(AY315/L315), 0),1)</f>
        <v>17</v>
      </c>
      <c r="AJ315" s="5">
        <f>MAX(ROUND(6*(AY315/L315), 0),1)</f>
        <v>6</v>
      </c>
      <c r="AK315" s="5">
        <f>MAX(ROUND(2*(AY315/L315), 0),1)</f>
        <v>2</v>
      </c>
      <c r="AL315" s="5">
        <f>MAX(ROUND(11*(AY315/L315), 0),1)</f>
        <v>11</v>
      </c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2">
        <v>77</v>
      </c>
      <c r="AZ315" s="10">
        <f t="shared" si="4"/>
        <v>77.5</v>
      </c>
      <c r="BA315" s="10">
        <v>155</v>
      </c>
      <c r="BB315" s="6"/>
    </row>
    <row r="316" spans="1:54" ht="60" customHeight="1">
      <c r="A316" s="2" t="s">
        <v>1</v>
      </c>
      <c r="B316" s="2" t="s">
        <v>16</v>
      </c>
      <c r="C316" s="2" t="s">
        <v>17</v>
      </c>
      <c r="D316" s="2"/>
      <c r="E316" s="2" t="s">
        <v>282</v>
      </c>
      <c r="F316" s="2" t="s">
        <v>426</v>
      </c>
      <c r="G316" s="2">
        <v>52</v>
      </c>
      <c r="H316" s="2" t="s">
        <v>35</v>
      </c>
      <c r="I316" s="2" t="s">
        <v>36</v>
      </c>
      <c r="J316" s="2" t="s">
        <v>516</v>
      </c>
      <c r="K316" s="2" t="s">
        <v>830</v>
      </c>
      <c r="L316" s="3">
        <v>36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5">
        <f>MAX(ROUND(9*(AY316/L316), 0),1)</f>
        <v>9</v>
      </c>
      <c r="AN316" s="4"/>
      <c r="AO316" s="5">
        <f>MAX(ROUND(2*(AY316/L316), 0),1)</f>
        <v>2</v>
      </c>
      <c r="AP316" s="5">
        <f>MAX(ROUND(11*(AY316/L316), 0),1)</f>
        <v>11</v>
      </c>
      <c r="AQ316" s="5">
        <f>MAX(ROUND(6*(AY316/L316), 0),1)</f>
        <v>6</v>
      </c>
      <c r="AR316" s="5">
        <f>MAX(ROUND(4*(AY316/L316), 0),1)</f>
        <v>4</v>
      </c>
      <c r="AS316" s="5">
        <f>MAX(ROUND(4*(AY316/L316), 0),1)</f>
        <v>4</v>
      </c>
      <c r="AT316" s="4"/>
      <c r="AU316" s="4"/>
      <c r="AV316" s="4"/>
      <c r="AW316" s="4"/>
      <c r="AX316" s="4"/>
      <c r="AY316" s="2">
        <v>36</v>
      </c>
      <c r="AZ316" s="10">
        <f t="shared" si="4"/>
        <v>77.5</v>
      </c>
      <c r="BA316" s="10">
        <v>155</v>
      </c>
      <c r="BB316" s="6"/>
    </row>
    <row r="317" spans="1:54" ht="60" customHeight="1">
      <c r="A317" s="2" t="s">
        <v>1</v>
      </c>
      <c r="B317" s="2" t="s">
        <v>2</v>
      </c>
      <c r="C317" s="2" t="s">
        <v>17</v>
      </c>
      <c r="D317" s="2"/>
      <c r="E317" s="2" t="s">
        <v>287</v>
      </c>
      <c r="F317" s="2" t="s">
        <v>427</v>
      </c>
      <c r="G317" s="2">
        <v>12</v>
      </c>
      <c r="H317" s="2" t="s">
        <v>35</v>
      </c>
      <c r="I317" s="2" t="s">
        <v>36</v>
      </c>
      <c r="J317" s="2" t="s">
        <v>516</v>
      </c>
      <c r="K317" s="2" t="s">
        <v>831</v>
      </c>
      <c r="L317" s="3">
        <v>58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5">
        <f>MAX(ROUND(9*(AY317/L317), 0),1)</f>
        <v>9</v>
      </c>
      <c r="AE317" s="4"/>
      <c r="AF317" s="5">
        <f>MAX(ROUND(13*(AY317/L317), 0),1)</f>
        <v>13</v>
      </c>
      <c r="AG317" s="5">
        <f>MAX(ROUND(2*(AY317/L317), 0),1)</f>
        <v>2</v>
      </c>
      <c r="AH317" s="5">
        <f>MAX(ROUND(14*(AY317/L317), 0),1)</f>
        <v>14</v>
      </c>
      <c r="AI317" s="5">
        <f>MAX(ROUND(11*(AY317/L317), 0),1)</f>
        <v>11</v>
      </c>
      <c r="AJ317" s="5">
        <f>MAX(ROUND(2*(AY317/L317), 0),1)</f>
        <v>2</v>
      </c>
      <c r="AK317" s="5">
        <f>MAX(ROUND(1*(AY317/L317), 0),1)</f>
        <v>1</v>
      </c>
      <c r="AL317" s="5">
        <f>MAX(ROUND(6*(AY317/L317), 0),1)</f>
        <v>6</v>
      </c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2">
        <v>58</v>
      </c>
      <c r="AZ317" s="10">
        <f t="shared" si="4"/>
        <v>72.5</v>
      </c>
      <c r="BA317" s="10">
        <v>145</v>
      </c>
      <c r="BB317" s="6"/>
    </row>
    <row r="318" spans="1:54" ht="60" customHeight="1">
      <c r="A318" s="2" t="s">
        <v>1</v>
      </c>
      <c r="B318" s="2" t="s">
        <v>2</v>
      </c>
      <c r="C318" s="2" t="s">
        <v>17</v>
      </c>
      <c r="D318" s="2"/>
      <c r="E318" s="2" t="s">
        <v>339</v>
      </c>
      <c r="F318" s="2" t="s">
        <v>428</v>
      </c>
      <c r="G318" s="2">
        <v>31</v>
      </c>
      <c r="H318" s="2" t="s">
        <v>6</v>
      </c>
      <c r="I318" s="2" t="s">
        <v>6</v>
      </c>
      <c r="J318" s="2" t="s">
        <v>495</v>
      </c>
      <c r="K318" s="2" t="s">
        <v>832</v>
      </c>
      <c r="L318" s="3">
        <v>4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5">
        <f>MAX(ROUND(4*(AY318/L318), 0),1)</f>
        <v>4</v>
      </c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2">
        <v>4</v>
      </c>
      <c r="AZ318" s="10">
        <f t="shared" si="4"/>
        <v>47.5</v>
      </c>
      <c r="BA318" s="10">
        <v>95</v>
      </c>
      <c r="BB318" s="6"/>
    </row>
    <row r="319" spans="1:54" ht="60" customHeight="1">
      <c r="A319" s="2" t="s">
        <v>1</v>
      </c>
      <c r="B319" s="2" t="s">
        <v>7</v>
      </c>
      <c r="C319" s="2" t="s">
        <v>17</v>
      </c>
      <c r="D319" s="2"/>
      <c r="E319" s="2" t="s">
        <v>339</v>
      </c>
      <c r="F319" s="2" t="s">
        <v>429</v>
      </c>
      <c r="G319" s="2">
        <v>3</v>
      </c>
      <c r="H319" s="2" t="s">
        <v>6</v>
      </c>
      <c r="I319" s="2" t="s">
        <v>6</v>
      </c>
      <c r="J319" s="2" t="s">
        <v>495</v>
      </c>
      <c r="K319" s="2" t="s">
        <v>833</v>
      </c>
      <c r="L319" s="3">
        <v>60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5">
        <f>MAX(ROUND(4*(AY319/L319), 0),1)</f>
        <v>4</v>
      </c>
      <c r="AD319" s="4"/>
      <c r="AE319" s="5">
        <f>MAX(ROUND(28*(AY319/L319), 0),1)</f>
        <v>28</v>
      </c>
      <c r="AF319" s="5">
        <f>MAX(ROUND(22*(AY319/L319), 0),1)</f>
        <v>22</v>
      </c>
      <c r="AG319" s="4"/>
      <c r="AH319" s="5">
        <f>MAX(ROUND(6*(AY319/L319), 0),1)</f>
        <v>6</v>
      </c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2">
        <v>60</v>
      </c>
      <c r="AZ319" s="10">
        <f t="shared" si="4"/>
        <v>47.5</v>
      </c>
      <c r="BA319" s="10">
        <v>95</v>
      </c>
      <c r="BB319" s="6"/>
    </row>
    <row r="320" spans="1:54" ht="60" customHeight="1">
      <c r="A320" s="2" t="s">
        <v>1</v>
      </c>
      <c r="B320" s="2" t="s">
        <v>7</v>
      </c>
      <c r="C320" s="2" t="s">
        <v>8</v>
      </c>
      <c r="D320" s="2"/>
      <c r="E320" s="2" t="s">
        <v>384</v>
      </c>
      <c r="F320" s="2" t="s">
        <v>430</v>
      </c>
      <c r="G320" s="2">
        <v>5</v>
      </c>
      <c r="H320" s="2" t="s">
        <v>6</v>
      </c>
      <c r="I320" s="2" t="s">
        <v>11</v>
      </c>
      <c r="J320" s="2" t="s">
        <v>495</v>
      </c>
      <c r="K320" s="2" t="s">
        <v>834</v>
      </c>
      <c r="L320" s="3">
        <v>1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5">
        <f>MAX(ROUND(1*(AY320/L320), 0),1)</f>
        <v>1</v>
      </c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2">
        <v>1</v>
      </c>
      <c r="AZ320" s="10">
        <f t="shared" si="4"/>
        <v>115</v>
      </c>
      <c r="BA320" s="10">
        <v>230</v>
      </c>
      <c r="BB320" s="6"/>
    </row>
    <row r="321" spans="1:54" ht="60" customHeight="1">
      <c r="A321" s="2" t="s">
        <v>1</v>
      </c>
      <c r="B321" s="2" t="s">
        <v>7</v>
      </c>
      <c r="C321" s="2" t="s">
        <v>8</v>
      </c>
      <c r="D321" s="2"/>
      <c r="E321" s="2" t="s">
        <v>385</v>
      </c>
      <c r="F321" s="2" t="s">
        <v>431</v>
      </c>
      <c r="G321" s="2">
        <v>33</v>
      </c>
      <c r="H321" s="2" t="s">
        <v>6</v>
      </c>
      <c r="I321" s="2" t="s">
        <v>11</v>
      </c>
      <c r="J321" s="2" t="s">
        <v>497</v>
      </c>
      <c r="K321" s="2" t="s">
        <v>835</v>
      </c>
      <c r="L321" s="3">
        <v>5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5">
        <f>MAX(ROUND(4*(AY321/L321), 0),1)</f>
        <v>4</v>
      </c>
      <c r="AF321" s="5">
        <f>MAX(ROUND(1*(AY321/L321), 0),1)</f>
        <v>1</v>
      </c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2">
        <v>5</v>
      </c>
      <c r="AZ321" s="10">
        <f t="shared" si="4"/>
        <v>115</v>
      </c>
      <c r="BA321" s="10">
        <v>230</v>
      </c>
      <c r="BB321" s="6"/>
    </row>
    <row r="322" spans="1:54" ht="60" customHeight="1">
      <c r="A322" s="2" t="s">
        <v>1</v>
      </c>
      <c r="B322" s="2" t="s">
        <v>7</v>
      </c>
      <c r="C322" s="2" t="s">
        <v>8</v>
      </c>
      <c r="D322" s="2"/>
      <c r="E322" s="2" t="s">
        <v>424</v>
      </c>
      <c r="F322" s="2" t="s">
        <v>432</v>
      </c>
      <c r="G322" s="2">
        <v>11</v>
      </c>
      <c r="H322" s="2" t="s">
        <v>6</v>
      </c>
      <c r="I322" s="2" t="s">
        <v>11</v>
      </c>
      <c r="J322" s="2" t="s">
        <v>495</v>
      </c>
      <c r="K322" s="2" t="s">
        <v>836</v>
      </c>
      <c r="L322" s="3">
        <v>14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5">
        <f>MAX(ROUND(5*(AY322/L322), 0),1)</f>
        <v>5</v>
      </c>
      <c r="AM322" s="4"/>
      <c r="AN322" s="5">
        <f>MAX(ROUND(5*(AY322/L322), 0),1)</f>
        <v>5</v>
      </c>
      <c r="AO322" s="5">
        <f>MAX(ROUND(4*(AY322/L322), 0),1)</f>
        <v>4</v>
      </c>
      <c r="AP322" s="4"/>
      <c r="AQ322" s="4"/>
      <c r="AR322" s="4"/>
      <c r="AS322" s="4"/>
      <c r="AT322" s="4"/>
      <c r="AU322" s="4"/>
      <c r="AV322" s="4"/>
      <c r="AW322" s="4"/>
      <c r="AX322" s="4"/>
      <c r="AY322" s="2">
        <v>14</v>
      </c>
      <c r="AZ322" s="10">
        <f t="shared" si="4"/>
        <v>115</v>
      </c>
      <c r="BA322" s="10">
        <v>230</v>
      </c>
      <c r="BB322" s="6"/>
    </row>
    <row r="323" spans="1:54" ht="60" customHeight="1">
      <c r="A323" s="2" t="s">
        <v>1</v>
      </c>
      <c r="B323" s="2" t="s">
        <v>7</v>
      </c>
      <c r="C323" s="2" t="s">
        <v>8</v>
      </c>
      <c r="D323" s="2"/>
      <c r="E323" s="2" t="s">
        <v>424</v>
      </c>
      <c r="F323" s="2" t="s">
        <v>433</v>
      </c>
      <c r="G323" s="2">
        <v>62</v>
      </c>
      <c r="H323" s="2" t="s">
        <v>6</v>
      </c>
      <c r="I323" s="2" t="s">
        <v>11</v>
      </c>
      <c r="J323" s="2" t="s">
        <v>495</v>
      </c>
      <c r="K323" s="2" t="s">
        <v>837</v>
      </c>
      <c r="L323" s="3">
        <v>15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5">
        <f>MAX(ROUND(3*(AY323/L323), 0),1)</f>
        <v>3</v>
      </c>
      <c r="AM323" s="4"/>
      <c r="AN323" s="5">
        <f>MAX(ROUND(5*(AY323/L323), 0),1)</f>
        <v>5</v>
      </c>
      <c r="AO323" s="5">
        <f>MAX(ROUND(5*(AY323/L323), 0),1)</f>
        <v>5</v>
      </c>
      <c r="AP323" s="4"/>
      <c r="AQ323" s="4"/>
      <c r="AR323" s="4"/>
      <c r="AS323" s="5">
        <f>MAX(ROUND(2*(AY323/L323), 0),1)</f>
        <v>2</v>
      </c>
      <c r="AT323" s="4"/>
      <c r="AU323" s="4"/>
      <c r="AV323" s="4"/>
      <c r="AW323" s="4"/>
      <c r="AX323" s="4"/>
      <c r="AY323" s="2">
        <v>15</v>
      </c>
      <c r="AZ323" s="10">
        <f t="shared" ref="AZ323:AZ359" si="5">BA323/2</f>
        <v>115</v>
      </c>
      <c r="BA323" s="10">
        <v>230</v>
      </c>
      <c r="BB323" s="6"/>
    </row>
    <row r="324" spans="1:54" ht="60" customHeight="1">
      <c r="A324" s="2" t="s">
        <v>1</v>
      </c>
      <c r="B324" s="2" t="s">
        <v>7</v>
      </c>
      <c r="C324" s="2" t="s">
        <v>17</v>
      </c>
      <c r="D324" s="2"/>
      <c r="E324" s="2" t="s">
        <v>341</v>
      </c>
      <c r="F324" s="2" t="s">
        <v>434</v>
      </c>
      <c r="G324" s="2">
        <v>32</v>
      </c>
      <c r="H324" s="2" t="s">
        <v>6</v>
      </c>
      <c r="I324" s="2" t="s">
        <v>6</v>
      </c>
      <c r="J324" s="2" t="s">
        <v>495</v>
      </c>
      <c r="K324" s="2" t="s">
        <v>838</v>
      </c>
      <c r="L324" s="3">
        <v>1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5">
        <f>MAX(ROUND(1*(AY324/L324), 0),1)</f>
        <v>1</v>
      </c>
      <c r="AP324" s="4"/>
      <c r="AQ324" s="4"/>
      <c r="AR324" s="4"/>
      <c r="AS324" s="4"/>
      <c r="AT324" s="4"/>
      <c r="AU324" s="4"/>
      <c r="AV324" s="4"/>
      <c r="AW324" s="4"/>
      <c r="AX324" s="4"/>
      <c r="AY324" s="2">
        <v>1</v>
      </c>
      <c r="AZ324" s="10">
        <f t="shared" si="5"/>
        <v>50</v>
      </c>
      <c r="BA324" s="10">
        <v>100</v>
      </c>
      <c r="BB324" s="6"/>
    </row>
    <row r="325" spans="1:54" ht="60" customHeight="1">
      <c r="A325" s="2" t="s">
        <v>1</v>
      </c>
      <c r="B325" s="2" t="s">
        <v>7</v>
      </c>
      <c r="C325" s="2" t="s">
        <v>17</v>
      </c>
      <c r="D325" s="2"/>
      <c r="E325" s="2" t="s">
        <v>341</v>
      </c>
      <c r="F325" s="2" t="s">
        <v>435</v>
      </c>
      <c r="G325" s="2">
        <v>33</v>
      </c>
      <c r="H325" s="2" t="s">
        <v>6</v>
      </c>
      <c r="I325" s="2" t="s">
        <v>6</v>
      </c>
      <c r="J325" s="2" t="s">
        <v>495</v>
      </c>
      <c r="K325" s="2" t="s">
        <v>839</v>
      </c>
      <c r="L325" s="3">
        <v>7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5">
        <f>MAX(ROUND(3*(AY325/L325), 0),1)</f>
        <v>3</v>
      </c>
      <c r="AO325" s="5">
        <f>MAX(ROUND(4*(AY325/L325), 0),1)</f>
        <v>4</v>
      </c>
      <c r="AP325" s="4"/>
      <c r="AQ325" s="4"/>
      <c r="AR325" s="4"/>
      <c r="AS325" s="4"/>
      <c r="AT325" s="4"/>
      <c r="AU325" s="4"/>
      <c r="AV325" s="4"/>
      <c r="AW325" s="4"/>
      <c r="AX325" s="4"/>
      <c r="AY325" s="2">
        <v>7</v>
      </c>
      <c r="AZ325" s="10">
        <f t="shared" si="5"/>
        <v>50</v>
      </c>
      <c r="BA325" s="10">
        <v>100</v>
      </c>
      <c r="BB325" s="6"/>
    </row>
    <row r="326" spans="1:54" ht="60" customHeight="1">
      <c r="A326" s="2" t="s">
        <v>1</v>
      </c>
      <c r="B326" s="2" t="s">
        <v>7</v>
      </c>
      <c r="C326" s="2" t="s">
        <v>8</v>
      </c>
      <c r="D326" s="2"/>
      <c r="E326" s="2" t="s">
        <v>436</v>
      </c>
      <c r="F326" s="2" t="s">
        <v>437</v>
      </c>
      <c r="G326" s="2">
        <v>3</v>
      </c>
      <c r="H326" s="2" t="s">
        <v>6</v>
      </c>
      <c r="I326" s="2" t="s">
        <v>11</v>
      </c>
      <c r="J326" s="2" t="s">
        <v>495</v>
      </c>
      <c r="K326" s="2" t="s">
        <v>840</v>
      </c>
      <c r="L326" s="3">
        <v>9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5">
        <f>MAX(ROUND(8*(AY326/L326), 0),1)</f>
        <v>8</v>
      </c>
      <c r="AP326" s="4"/>
      <c r="AQ326" s="4"/>
      <c r="AR326" s="4"/>
      <c r="AS326" s="5">
        <f>MAX(ROUND(1*(AY326/L326), 0),1)</f>
        <v>1</v>
      </c>
      <c r="AT326" s="4"/>
      <c r="AU326" s="4"/>
      <c r="AV326" s="4"/>
      <c r="AW326" s="4"/>
      <c r="AX326" s="4"/>
      <c r="AY326" s="2">
        <v>9</v>
      </c>
      <c r="AZ326" s="10">
        <f t="shared" si="5"/>
        <v>130</v>
      </c>
      <c r="BA326" s="10">
        <v>260</v>
      </c>
      <c r="BB326" s="6"/>
    </row>
    <row r="327" spans="1:54" ht="60" customHeight="1">
      <c r="A327" s="2" t="s">
        <v>1</v>
      </c>
      <c r="B327" s="2" t="s">
        <v>7</v>
      </c>
      <c r="C327" s="2" t="s">
        <v>8</v>
      </c>
      <c r="D327" s="2"/>
      <c r="E327" s="2" t="s">
        <v>438</v>
      </c>
      <c r="F327" s="2" t="s">
        <v>439</v>
      </c>
      <c r="G327" s="2">
        <v>5</v>
      </c>
      <c r="H327" s="2" t="s">
        <v>6</v>
      </c>
      <c r="I327" s="2" t="s">
        <v>11</v>
      </c>
      <c r="J327" s="2" t="s">
        <v>495</v>
      </c>
      <c r="K327" s="2" t="s">
        <v>841</v>
      </c>
      <c r="L327" s="3">
        <v>4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5">
        <f>MAX(ROUND(2*(AY327/L327), 0),1)</f>
        <v>2</v>
      </c>
      <c r="AP327" s="4"/>
      <c r="AQ327" s="5">
        <f>MAX(ROUND(1*(AY327/L327), 0),1)</f>
        <v>1</v>
      </c>
      <c r="AR327" s="4"/>
      <c r="AS327" s="5">
        <f>MAX(ROUND(1*(AY327/L327), 0),1)</f>
        <v>1</v>
      </c>
      <c r="AT327" s="4"/>
      <c r="AU327" s="4"/>
      <c r="AV327" s="4"/>
      <c r="AW327" s="4"/>
      <c r="AX327" s="4"/>
      <c r="AY327" s="2">
        <v>4</v>
      </c>
      <c r="AZ327" s="10">
        <f t="shared" si="5"/>
        <v>130</v>
      </c>
      <c r="BA327" s="10">
        <v>260</v>
      </c>
      <c r="BB327" s="6"/>
    </row>
    <row r="328" spans="1:54" ht="60" customHeight="1">
      <c r="A328" s="2" t="s">
        <v>1</v>
      </c>
      <c r="B328" s="2" t="s">
        <v>7</v>
      </c>
      <c r="C328" s="2" t="s">
        <v>8</v>
      </c>
      <c r="D328" s="2"/>
      <c r="E328" s="2" t="s">
        <v>440</v>
      </c>
      <c r="F328" s="2" t="s">
        <v>441</v>
      </c>
      <c r="G328" s="2">
        <v>3</v>
      </c>
      <c r="H328" s="2" t="s">
        <v>6</v>
      </c>
      <c r="I328" s="2" t="s">
        <v>11</v>
      </c>
      <c r="J328" s="2" t="s">
        <v>497</v>
      </c>
      <c r="K328" s="2" t="s">
        <v>842</v>
      </c>
      <c r="L328" s="3">
        <v>22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5">
        <f>MAX(ROUND(1*(AY328/L328), 0),1)</f>
        <v>1</v>
      </c>
      <c r="AL328" s="5">
        <f>MAX(ROUND(1*(AY328/L328), 0),1)</f>
        <v>1</v>
      </c>
      <c r="AM328" s="4"/>
      <c r="AN328" s="5">
        <f>MAX(ROUND(9*(AY328/L328), 0),1)</f>
        <v>9</v>
      </c>
      <c r="AO328" s="5">
        <f>MAX(ROUND(8*(AY328/L328), 0),1)</f>
        <v>8</v>
      </c>
      <c r="AP328" s="4"/>
      <c r="AQ328" s="4"/>
      <c r="AR328" s="4"/>
      <c r="AS328" s="5">
        <f>MAX(ROUND(3*(AY328/L328), 0),1)</f>
        <v>3</v>
      </c>
      <c r="AT328" s="4"/>
      <c r="AU328" s="4"/>
      <c r="AV328" s="4"/>
      <c r="AW328" s="4"/>
      <c r="AX328" s="4"/>
      <c r="AY328" s="2">
        <v>22</v>
      </c>
      <c r="AZ328" s="10">
        <f t="shared" si="5"/>
        <v>130</v>
      </c>
      <c r="BA328" s="10">
        <v>260</v>
      </c>
      <c r="BB328" s="6"/>
    </row>
    <row r="329" spans="1:54" ht="60" customHeight="1">
      <c r="A329" s="2" t="s">
        <v>1</v>
      </c>
      <c r="B329" s="2" t="s">
        <v>2</v>
      </c>
      <c r="C329" s="2" t="s">
        <v>8</v>
      </c>
      <c r="D329" s="2"/>
      <c r="E329" s="2" t="s">
        <v>424</v>
      </c>
      <c r="F329" s="2" t="s">
        <v>442</v>
      </c>
      <c r="G329" s="2">
        <v>14</v>
      </c>
      <c r="H329" s="2" t="s">
        <v>6</v>
      </c>
      <c r="I329" s="2" t="s">
        <v>11</v>
      </c>
      <c r="J329" s="2" t="s">
        <v>495</v>
      </c>
      <c r="K329" s="2" t="s">
        <v>843</v>
      </c>
      <c r="L329" s="3">
        <v>27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5">
        <f>MAX(ROUND(5*(AY329/L329), 0),1)</f>
        <v>5</v>
      </c>
      <c r="AD329" s="4"/>
      <c r="AE329" s="5">
        <f>MAX(ROUND(12*(AY329/L329), 0),1)</f>
        <v>12</v>
      </c>
      <c r="AF329" s="5">
        <f>MAX(ROUND(9*(AY329/L329), 0),1)</f>
        <v>9</v>
      </c>
      <c r="AG329" s="4"/>
      <c r="AH329" s="4"/>
      <c r="AI329" s="5">
        <f>MAX(ROUND(1*(AY329/L329), 0),1)</f>
        <v>1</v>
      </c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2">
        <v>27</v>
      </c>
      <c r="AZ329" s="10">
        <f t="shared" si="5"/>
        <v>115</v>
      </c>
      <c r="BA329" s="10">
        <v>230</v>
      </c>
      <c r="BB329" s="6"/>
    </row>
    <row r="330" spans="1:54" ht="60" customHeight="1">
      <c r="A330" s="2" t="s">
        <v>1</v>
      </c>
      <c r="B330" s="2" t="s">
        <v>2</v>
      </c>
      <c r="C330" s="2" t="s">
        <v>8</v>
      </c>
      <c r="D330" s="2"/>
      <c r="E330" s="2" t="s">
        <v>424</v>
      </c>
      <c r="F330" s="2" t="s">
        <v>443</v>
      </c>
      <c r="G330" s="2">
        <v>7</v>
      </c>
      <c r="H330" s="2" t="s">
        <v>6</v>
      </c>
      <c r="I330" s="2" t="s">
        <v>11</v>
      </c>
      <c r="J330" s="2" t="s">
        <v>495</v>
      </c>
      <c r="K330" s="2" t="s">
        <v>844</v>
      </c>
      <c r="L330" s="3">
        <v>17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5">
        <f>MAX(ROUND(5*(AY330/L330), 0),1)</f>
        <v>5</v>
      </c>
      <c r="AD330" s="4"/>
      <c r="AE330" s="5">
        <f>MAX(ROUND(8*(AY330/L330), 0),1)</f>
        <v>8</v>
      </c>
      <c r="AF330" s="5">
        <f>MAX(ROUND(4*(AY330/L330), 0),1)</f>
        <v>4</v>
      </c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2">
        <v>17</v>
      </c>
      <c r="AZ330" s="10">
        <f t="shared" si="5"/>
        <v>115</v>
      </c>
      <c r="BA330" s="10">
        <v>230</v>
      </c>
      <c r="BB330" s="6"/>
    </row>
    <row r="331" spans="1:54" ht="60" customHeight="1">
      <c r="A331" s="2" t="s">
        <v>1</v>
      </c>
      <c r="B331" s="2" t="s">
        <v>2</v>
      </c>
      <c r="C331" s="2" t="s">
        <v>8</v>
      </c>
      <c r="D331" s="2"/>
      <c r="E331" s="2" t="s">
        <v>444</v>
      </c>
      <c r="F331" s="2" t="s">
        <v>445</v>
      </c>
      <c r="G331" s="2">
        <v>3</v>
      </c>
      <c r="H331" s="2" t="s">
        <v>6</v>
      </c>
      <c r="I331" s="2" t="s">
        <v>11</v>
      </c>
      <c r="J331" s="2" t="s">
        <v>497</v>
      </c>
      <c r="K331" s="2" t="s">
        <v>845</v>
      </c>
      <c r="L331" s="3">
        <v>50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5">
        <f>MAX(ROUND(1*(AY331/L331), 0),1)</f>
        <v>1</v>
      </c>
      <c r="AF331" s="5">
        <f>MAX(ROUND(12*(AY331/L331), 0),1)</f>
        <v>12</v>
      </c>
      <c r="AG331" s="4"/>
      <c r="AH331" s="5">
        <f>MAX(ROUND(12*(AY331/L331), 0),1)</f>
        <v>12</v>
      </c>
      <c r="AI331" s="5">
        <f>MAX(ROUND(18*(AY331/L331), 0),1)</f>
        <v>18</v>
      </c>
      <c r="AJ331" s="4"/>
      <c r="AK331" s="5">
        <f>MAX(ROUND(7*(AY331/L331), 0),1)</f>
        <v>7</v>
      </c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2">
        <v>50</v>
      </c>
      <c r="AZ331" s="10">
        <f t="shared" si="5"/>
        <v>115</v>
      </c>
      <c r="BA331" s="10">
        <v>230</v>
      </c>
      <c r="BB331" s="6"/>
    </row>
    <row r="332" spans="1:54" ht="60" customHeight="1">
      <c r="A332" s="2" t="s">
        <v>1</v>
      </c>
      <c r="B332" s="2" t="s">
        <v>2</v>
      </c>
      <c r="C332" s="2" t="s">
        <v>8</v>
      </c>
      <c r="D332" s="2"/>
      <c r="E332" s="2" t="s">
        <v>444</v>
      </c>
      <c r="F332" s="2" t="s">
        <v>446</v>
      </c>
      <c r="G332" s="2">
        <v>31</v>
      </c>
      <c r="H332" s="2" t="s">
        <v>6</v>
      </c>
      <c r="I332" s="2" t="s">
        <v>11</v>
      </c>
      <c r="J332" s="2" t="s">
        <v>497</v>
      </c>
      <c r="K332" s="2" t="s">
        <v>846</v>
      </c>
      <c r="L332" s="3">
        <v>1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5">
        <f>MAX(ROUND(1*(AY332/L332), 0),1)</f>
        <v>1</v>
      </c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2">
        <v>1</v>
      </c>
      <c r="AZ332" s="10">
        <f t="shared" si="5"/>
        <v>115</v>
      </c>
      <c r="BA332" s="10">
        <v>230</v>
      </c>
      <c r="BB332" s="6"/>
    </row>
    <row r="333" spans="1:54" ht="60" customHeight="1">
      <c r="A333" s="2" t="s">
        <v>1</v>
      </c>
      <c r="B333" s="2" t="s">
        <v>2</v>
      </c>
      <c r="C333" s="2" t="s">
        <v>8</v>
      </c>
      <c r="D333" s="2"/>
      <c r="E333" s="2" t="s">
        <v>447</v>
      </c>
      <c r="F333" s="2" t="s">
        <v>445</v>
      </c>
      <c r="G333" s="2">
        <v>3</v>
      </c>
      <c r="H333" s="2" t="s">
        <v>6</v>
      </c>
      <c r="I333" s="2" t="s">
        <v>11</v>
      </c>
      <c r="J333" s="2" t="s">
        <v>495</v>
      </c>
      <c r="K333" s="2" t="s">
        <v>847</v>
      </c>
      <c r="L333" s="3">
        <v>10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5">
        <f>MAX(ROUND(10*(AY333/L333), 0),1)</f>
        <v>10</v>
      </c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2">
        <v>10</v>
      </c>
      <c r="AZ333" s="10">
        <f t="shared" si="5"/>
        <v>110</v>
      </c>
      <c r="BA333" s="10">
        <v>220</v>
      </c>
      <c r="BB333" s="6"/>
    </row>
    <row r="334" spans="1:54" ht="60" customHeight="1">
      <c r="A334" s="2" t="s">
        <v>1</v>
      </c>
      <c r="B334" s="2" t="s">
        <v>7</v>
      </c>
      <c r="C334" s="2" t="s">
        <v>8</v>
      </c>
      <c r="D334" s="2"/>
      <c r="E334" s="2" t="s">
        <v>9</v>
      </c>
      <c r="F334" s="2" t="s">
        <v>448</v>
      </c>
      <c r="G334" s="2">
        <v>3</v>
      </c>
      <c r="H334" s="2" t="s">
        <v>6</v>
      </c>
      <c r="I334" s="2" t="s">
        <v>11</v>
      </c>
      <c r="J334" s="2" t="s">
        <v>497</v>
      </c>
      <c r="K334" s="2" t="s">
        <v>848</v>
      </c>
      <c r="L334" s="3">
        <v>15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5">
        <f>MAX(ROUND(3*(AY334/L334), 0),1)</f>
        <v>3</v>
      </c>
      <c r="AD334" s="4"/>
      <c r="AE334" s="5">
        <f>MAX(ROUND(5*(AY334/L334), 0),1)</f>
        <v>5</v>
      </c>
      <c r="AF334" s="5">
        <f>MAX(ROUND(3*(AY334/L334), 0),1)</f>
        <v>3</v>
      </c>
      <c r="AG334" s="4"/>
      <c r="AH334" s="4"/>
      <c r="AI334" s="5">
        <f>MAX(ROUND(3*(AY334/L334), 0),1)</f>
        <v>3</v>
      </c>
      <c r="AJ334" s="4"/>
      <c r="AK334" s="5">
        <f>MAX(ROUND(1*(AY334/L334), 0),1)</f>
        <v>1</v>
      </c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2">
        <v>15</v>
      </c>
      <c r="AZ334" s="10">
        <f t="shared" si="5"/>
        <v>100</v>
      </c>
      <c r="BA334" s="10">
        <v>200</v>
      </c>
      <c r="BB334" s="6"/>
    </row>
    <row r="335" spans="1:54" ht="60" customHeight="1">
      <c r="A335" s="2" t="s">
        <v>1</v>
      </c>
      <c r="B335" s="2" t="s">
        <v>7</v>
      </c>
      <c r="C335" s="2" t="s">
        <v>17</v>
      </c>
      <c r="D335" s="2"/>
      <c r="E335" s="2" t="s">
        <v>449</v>
      </c>
      <c r="F335" s="2" t="s">
        <v>450</v>
      </c>
      <c r="G335" s="2">
        <v>3</v>
      </c>
      <c r="H335" s="2" t="s">
        <v>6</v>
      </c>
      <c r="I335" s="2" t="s">
        <v>6</v>
      </c>
      <c r="J335" s="2" t="s">
        <v>497</v>
      </c>
      <c r="K335" s="2" t="s">
        <v>849</v>
      </c>
      <c r="L335" s="3">
        <v>1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5">
        <f>MAX(ROUND(1*(AY335/L335), 0),1)</f>
        <v>1</v>
      </c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2">
        <v>1</v>
      </c>
      <c r="AZ335" s="10">
        <f t="shared" si="5"/>
        <v>57.5</v>
      </c>
      <c r="BA335" s="10">
        <v>115</v>
      </c>
      <c r="BB335" s="6"/>
    </row>
    <row r="336" spans="1:54" ht="60" customHeight="1">
      <c r="A336" s="2" t="s">
        <v>1</v>
      </c>
      <c r="B336" s="2" t="s">
        <v>7</v>
      </c>
      <c r="C336" s="2" t="s">
        <v>17</v>
      </c>
      <c r="D336" s="2"/>
      <c r="E336" s="2" t="s">
        <v>449</v>
      </c>
      <c r="F336" s="2" t="s">
        <v>451</v>
      </c>
      <c r="G336" s="2">
        <v>31</v>
      </c>
      <c r="H336" s="2" t="s">
        <v>6</v>
      </c>
      <c r="I336" s="2" t="s">
        <v>6</v>
      </c>
      <c r="J336" s="2" t="s">
        <v>497</v>
      </c>
      <c r="K336" s="2" t="s">
        <v>850</v>
      </c>
      <c r="L336" s="3">
        <v>10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5">
        <f>MAX(ROUND(5*(AY336/L336), 0),1)</f>
        <v>5</v>
      </c>
      <c r="AD336" s="4"/>
      <c r="AE336" s="5">
        <f>MAX(ROUND(4*(AY336/L336), 0),1)</f>
        <v>4</v>
      </c>
      <c r="AF336" s="4"/>
      <c r="AG336" s="4"/>
      <c r="AH336" s="4"/>
      <c r="AI336" s="4"/>
      <c r="AJ336" s="4"/>
      <c r="AK336" s="5">
        <f>MAX(ROUND(1*(AY336/L336), 0),1)</f>
        <v>1</v>
      </c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2">
        <v>10</v>
      </c>
      <c r="AZ336" s="10">
        <f t="shared" si="5"/>
        <v>57.5</v>
      </c>
      <c r="BA336" s="10">
        <v>115</v>
      </c>
      <c r="BB336" s="6"/>
    </row>
    <row r="337" spans="1:54" ht="60" customHeight="1">
      <c r="A337" s="2" t="s">
        <v>1</v>
      </c>
      <c r="B337" s="2" t="s">
        <v>7</v>
      </c>
      <c r="C337" s="2" t="s">
        <v>17</v>
      </c>
      <c r="D337" s="2"/>
      <c r="E337" s="2" t="s">
        <v>452</v>
      </c>
      <c r="F337" s="2" t="s">
        <v>450</v>
      </c>
      <c r="G337" s="2">
        <v>3</v>
      </c>
      <c r="H337" s="2" t="s">
        <v>6</v>
      </c>
      <c r="I337" s="2" t="s">
        <v>6</v>
      </c>
      <c r="J337" s="2" t="s">
        <v>495</v>
      </c>
      <c r="K337" s="2" t="s">
        <v>851</v>
      </c>
      <c r="L337" s="3">
        <v>1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5">
        <f>MAX(ROUND(1*(AY337/L337), 0),1)</f>
        <v>1</v>
      </c>
      <c r="AT337" s="4"/>
      <c r="AU337" s="4"/>
      <c r="AV337" s="4"/>
      <c r="AW337" s="4"/>
      <c r="AX337" s="4"/>
      <c r="AY337" s="2">
        <v>1</v>
      </c>
      <c r="AZ337" s="10">
        <f t="shared" si="5"/>
        <v>52.5</v>
      </c>
      <c r="BA337" s="10">
        <v>105</v>
      </c>
      <c r="BB337" s="6"/>
    </row>
    <row r="338" spans="1:54" ht="60" customHeight="1">
      <c r="A338" s="2" t="s">
        <v>1</v>
      </c>
      <c r="B338" s="2" t="s">
        <v>2</v>
      </c>
      <c r="C338" s="2" t="s">
        <v>17</v>
      </c>
      <c r="D338" s="2"/>
      <c r="E338" s="2" t="s">
        <v>453</v>
      </c>
      <c r="F338" s="2" t="s">
        <v>454</v>
      </c>
      <c r="G338" s="2">
        <v>3</v>
      </c>
      <c r="H338" s="2" t="s">
        <v>35</v>
      </c>
      <c r="I338" s="2" t="s">
        <v>36</v>
      </c>
      <c r="J338" s="2" t="s">
        <v>516</v>
      </c>
      <c r="K338" s="2" t="s">
        <v>852</v>
      </c>
      <c r="L338" s="3">
        <v>15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5">
        <f>MAX(ROUND(5*(AY338/L338), 0),1)</f>
        <v>5</v>
      </c>
      <c r="AE338" s="5">
        <f>MAX(ROUND(3*(AY338/L338), 0),1)</f>
        <v>3</v>
      </c>
      <c r="AF338" s="4"/>
      <c r="AG338" s="5">
        <f>MAX(ROUND(2*(AY338/L338), 0),1)</f>
        <v>2</v>
      </c>
      <c r="AH338" s="4"/>
      <c r="AI338" s="5">
        <f>MAX(ROUND(1*(AY338/L338), 0),1)</f>
        <v>1</v>
      </c>
      <c r="AJ338" s="5">
        <f>MAX(ROUND(3*(AY338/L338), 0),1)</f>
        <v>3</v>
      </c>
      <c r="AK338" s="4"/>
      <c r="AL338" s="5">
        <f>MAX(ROUND(1*(AY338/L338), 0),1)</f>
        <v>1</v>
      </c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2">
        <v>15</v>
      </c>
      <c r="AZ338" s="10">
        <f t="shared" si="5"/>
        <v>80</v>
      </c>
      <c r="BA338" s="10">
        <v>160</v>
      </c>
      <c r="BB338" s="6"/>
    </row>
    <row r="339" spans="1:54" ht="60" customHeight="1">
      <c r="A339" s="2" t="s">
        <v>1</v>
      </c>
      <c r="B339" s="2" t="s">
        <v>16</v>
      </c>
      <c r="C339" s="2" t="s">
        <v>17</v>
      </c>
      <c r="D339" s="2"/>
      <c r="E339" s="2" t="s">
        <v>453</v>
      </c>
      <c r="F339" s="2" t="s">
        <v>455</v>
      </c>
      <c r="G339" s="2">
        <v>6</v>
      </c>
      <c r="H339" s="2" t="s">
        <v>35</v>
      </c>
      <c r="I339" s="2" t="s">
        <v>36</v>
      </c>
      <c r="J339" s="2" t="s">
        <v>516</v>
      </c>
      <c r="K339" s="2" t="s">
        <v>853</v>
      </c>
      <c r="L339" s="3">
        <v>21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5">
        <f>MAX(ROUND(8*(AY339/L339), 0),1)</f>
        <v>8</v>
      </c>
      <c r="AP339" s="5">
        <f>MAX(ROUND(8*(AY339/L339), 0),1)</f>
        <v>8</v>
      </c>
      <c r="AQ339" s="5">
        <f>MAX(ROUND(2*(AY339/L339), 0),1)</f>
        <v>2</v>
      </c>
      <c r="AR339" s="5">
        <f>MAX(ROUND(2*(AY339/L339), 0),1)</f>
        <v>2</v>
      </c>
      <c r="AS339" s="5">
        <f>MAX(ROUND(1*(AY339/L339), 0),1)</f>
        <v>1</v>
      </c>
      <c r="AT339" s="4"/>
      <c r="AU339" s="4"/>
      <c r="AV339" s="4"/>
      <c r="AW339" s="4"/>
      <c r="AX339" s="4"/>
      <c r="AY339" s="2">
        <v>21</v>
      </c>
      <c r="AZ339" s="10">
        <f t="shared" si="5"/>
        <v>80</v>
      </c>
      <c r="BA339" s="10">
        <v>160</v>
      </c>
      <c r="BB339" s="6"/>
    </row>
    <row r="340" spans="1:54" ht="60" customHeight="1">
      <c r="A340" s="2" t="s">
        <v>1</v>
      </c>
      <c r="B340" s="2" t="s">
        <v>16</v>
      </c>
      <c r="C340" s="2" t="s">
        <v>17</v>
      </c>
      <c r="D340" s="2"/>
      <c r="E340" s="2" t="s">
        <v>453</v>
      </c>
      <c r="F340" s="2" t="s">
        <v>456</v>
      </c>
      <c r="G340" s="2">
        <v>8</v>
      </c>
      <c r="H340" s="2" t="s">
        <v>35</v>
      </c>
      <c r="I340" s="2" t="s">
        <v>36</v>
      </c>
      <c r="J340" s="2" t="s">
        <v>516</v>
      </c>
      <c r="K340" s="2" t="s">
        <v>854</v>
      </c>
      <c r="L340" s="3">
        <v>23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5">
        <f>MAX(ROUND(6*(AY340/L340), 0),1)</f>
        <v>6</v>
      </c>
      <c r="AQ340" s="5">
        <f>MAX(ROUND(13*(AY340/L340), 0),1)</f>
        <v>13</v>
      </c>
      <c r="AR340" s="5">
        <f>MAX(ROUND(3*(AY340/L340), 0),1)</f>
        <v>3</v>
      </c>
      <c r="AS340" s="5">
        <f>MAX(ROUND(1*(AY340/L340), 0),1)</f>
        <v>1</v>
      </c>
      <c r="AT340" s="4"/>
      <c r="AU340" s="4"/>
      <c r="AV340" s="4"/>
      <c r="AW340" s="4"/>
      <c r="AX340" s="4"/>
      <c r="AY340" s="2">
        <v>23</v>
      </c>
      <c r="AZ340" s="10">
        <f t="shared" si="5"/>
        <v>80</v>
      </c>
      <c r="BA340" s="10">
        <v>160</v>
      </c>
      <c r="BB340" s="6"/>
    </row>
    <row r="341" spans="1:54" ht="60" customHeight="1">
      <c r="A341" s="2" t="s">
        <v>1</v>
      </c>
      <c r="B341" s="2" t="s">
        <v>16</v>
      </c>
      <c r="C341" s="2" t="s">
        <v>17</v>
      </c>
      <c r="D341" s="2"/>
      <c r="E341" s="2" t="s">
        <v>305</v>
      </c>
      <c r="F341" s="2" t="s">
        <v>457</v>
      </c>
      <c r="G341" s="2">
        <v>3</v>
      </c>
      <c r="H341" s="2" t="s">
        <v>35</v>
      </c>
      <c r="I341" s="2" t="s">
        <v>41</v>
      </c>
      <c r="J341" s="2" t="s">
        <v>519</v>
      </c>
      <c r="K341" s="2" t="s">
        <v>855</v>
      </c>
      <c r="L341" s="3">
        <v>33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5">
        <f>MAX(ROUND(8*(AY341/L341), 0),1)</f>
        <v>8</v>
      </c>
      <c r="AN341" s="5">
        <f>MAX(ROUND(2*(AY341/L341), 0),1)</f>
        <v>2</v>
      </c>
      <c r="AO341" s="5">
        <f>MAX(ROUND(3*(AY341/L341), 0),1)</f>
        <v>3</v>
      </c>
      <c r="AP341" s="5">
        <f>MAX(ROUND(6*(AY341/L341), 0),1)</f>
        <v>6</v>
      </c>
      <c r="AQ341" s="5">
        <f>MAX(ROUND(11*(AY341/L341), 0),1)</f>
        <v>11</v>
      </c>
      <c r="AR341" s="4"/>
      <c r="AS341" s="5">
        <f>MAX(ROUND(3*(AY341/L341), 0),1)</f>
        <v>3</v>
      </c>
      <c r="AT341" s="4"/>
      <c r="AU341" s="4"/>
      <c r="AV341" s="4"/>
      <c r="AW341" s="4"/>
      <c r="AX341" s="4"/>
      <c r="AY341" s="2">
        <v>33</v>
      </c>
      <c r="AZ341" s="10">
        <f t="shared" si="5"/>
        <v>75</v>
      </c>
      <c r="BA341" s="10">
        <v>150</v>
      </c>
      <c r="BB341" s="6"/>
    </row>
    <row r="342" spans="1:54" ht="60" customHeight="1">
      <c r="A342" s="2" t="s">
        <v>1</v>
      </c>
      <c r="B342" s="2" t="s">
        <v>2</v>
      </c>
      <c r="C342" s="2" t="s">
        <v>17</v>
      </c>
      <c r="D342" s="2"/>
      <c r="E342" s="2" t="s">
        <v>307</v>
      </c>
      <c r="F342" s="2" t="s">
        <v>458</v>
      </c>
      <c r="G342" s="2">
        <v>31</v>
      </c>
      <c r="H342" s="2" t="s">
        <v>35</v>
      </c>
      <c r="I342" s="2" t="s">
        <v>41</v>
      </c>
      <c r="J342" s="2" t="s">
        <v>519</v>
      </c>
      <c r="K342" s="2" t="s">
        <v>856</v>
      </c>
      <c r="L342" s="3">
        <v>122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5">
        <f>MAX(ROUND(17*(AY342/L342), 0),1)</f>
        <v>17</v>
      </c>
      <c r="AF342" s="5">
        <f>MAX(ROUND(30*(AY342/L342), 0),1)</f>
        <v>30</v>
      </c>
      <c r="AG342" s="4"/>
      <c r="AH342" s="5">
        <f>MAX(ROUND(23*(AY342/L342), 0),1)</f>
        <v>23</v>
      </c>
      <c r="AI342" s="5">
        <f>MAX(ROUND(33*(AY342/L342), 0),1)</f>
        <v>33</v>
      </c>
      <c r="AJ342" s="4"/>
      <c r="AK342" s="5">
        <f>MAX(ROUND(19*(AY342/L342), 0),1)</f>
        <v>19</v>
      </c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2">
        <v>122</v>
      </c>
      <c r="AZ342" s="10">
        <f t="shared" si="5"/>
        <v>65</v>
      </c>
      <c r="BA342" s="10">
        <v>130</v>
      </c>
      <c r="BB342" s="6"/>
    </row>
    <row r="343" spans="1:54" ht="60" customHeight="1">
      <c r="A343" s="2" t="s">
        <v>1</v>
      </c>
      <c r="B343" s="2" t="s">
        <v>7</v>
      </c>
      <c r="C343" s="2" t="s">
        <v>17</v>
      </c>
      <c r="D343" s="2"/>
      <c r="E343" s="2" t="s">
        <v>459</v>
      </c>
      <c r="F343" s="2" t="s">
        <v>460</v>
      </c>
      <c r="G343" s="2">
        <v>3</v>
      </c>
      <c r="H343" s="2" t="s">
        <v>35</v>
      </c>
      <c r="I343" s="2" t="s">
        <v>461</v>
      </c>
      <c r="J343" s="2" t="s">
        <v>495</v>
      </c>
      <c r="K343" s="2" t="s">
        <v>857</v>
      </c>
      <c r="L343" s="3">
        <v>39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5">
        <f>MAX(ROUND(3*(AY343/L343), 0),1)</f>
        <v>3</v>
      </c>
      <c r="AL343" s="5">
        <f>MAX(ROUND(4*(AY343/L343), 0),1)</f>
        <v>4</v>
      </c>
      <c r="AM343" s="5">
        <f>MAX(ROUND(5*(AY343/L343), 0),1)</f>
        <v>5</v>
      </c>
      <c r="AN343" s="5">
        <f>MAX(ROUND(6*(AY343/L343), 0),1)</f>
        <v>6</v>
      </c>
      <c r="AO343" s="5">
        <f>MAX(ROUND(6*(AY343/L343), 0),1)</f>
        <v>6</v>
      </c>
      <c r="AP343" s="5">
        <f>MAX(ROUND(5*(AY343/L343), 0),1)</f>
        <v>5</v>
      </c>
      <c r="AQ343" s="5">
        <f>MAX(ROUND(5*(AY343/L343), 0),1)</f>
        <v>5</v>
      </c>
      <c r="AR343" s="5">
        <f>MAX(ROUND(3*(AY343/L343), 0),1)</f>
        <v>3</v>
      </c>
      <c r="AS343" s="5">
        <f>MAX(ROUND(2*(AY343/L343), 0),1)</f>
        <v>2</v>
      </c>
      <c r="AT343" s="4"/>
      <c r="AU343" s="4"/>
      <c r="AV343" s="4"/>
      <c r="AW343" s="4"/>
      <c r="AX343" s="4"/>
      <c r="AY343" s="2">
        <v>39</v>
      </c>
      <c r="AZ343" s="10">
        <f t="shared" si="5"/>
        <v>130</v>
      </c>
      <c r="BA343" s="10">
        <v>260</v>
      </c>
      <c r="BB343" s="6"/>
    </row>
    <row r="344" spans="1:54" ht="60" customHeight="1">
      <c r="A344" s="2" t="s">
        <v>1</v>
      </c>
      <c r="B344" s="2" t="s">
        <v>7</v>
      </c>
      <c r="C344" s="2" t="s">
        <v>17</v>
      </c>
      <c r="D344" s="2"/>
      <c r="E344" s="2" t="s">
        <v>459</v>
      </c>
      <c r="F344" s="2" t="s">
        <v>462</v>
      </c>
      <c r="G344" s="2">
        <v>31</v>
      </c>
      <c r="H344" s="2" t="s">
        <v>35</v>
      </c>
      <c r="I344" s="2" t="s">
        <v>461</v>
      </c>
      <c r="J344" s="2" t="s">
        <v>495</v>
      </c>
      <c r="K344" s="2" t="s">
        <v>858</v>
      </c>
      <c r="L344" s="3">
        <v>60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5">
        <f>MAX(ROUND(4*(AY344/L344), 0),1)</f>
        <v>4</v>
      </c>
      <c r="AJ344" s="5">
        <f>MAX(ROUND(6*(AY344/L344), 0),1)</f>
        <v>6</v>
      </c>
      <c r="AK344" s="4"/>
      <c r="AL344" s="5">
        <f>MAX(ROUND(12*(AY344/L344), 0),1)</f>
        <v>12</v>
      </c>
      <c r="AM344" s="4"/>
      <c r="AN344" s="5">
        <f>MAX(ROUND(14*(AY344/L344), 0),1)</f>
        <v>14</v>
      </c>
      <c r="AO344" s="5">
        <f>MAX(ROUND(12*(AY344/L344), 0),1)</f>
        <v>12</v>
      </c>
      <c r="AP344" s="4"/>
      <c r="AQ344" s="5">
        <f>MAX(ROUND(8*(AY344/L344), 0),1)</f>
        <v>8</v>
      </c>
      <c r="AR344" s="4"/>
      <c r="AS344" s="4"/>
      <c r="AT344" s="5">
        <f>MAX(ROUND(4*(AY344/L344), 0),1)</f>
        <v>4</v>
      </c>
      <c r="AU344" s="4"/>
      <c r="AV344" s="4"/>
      <c r="AW344" s="4"/>
      <c r="AX344" s="4"/>
      <c r="AY344" s="2">
        <v>60</v>
      </c>
      <c r="AZ344" s="10">
        <f t="shared" si="5"/>
        <v>130</v>
      </c>
      <c r="BA344" s="10">
        <v>260</v>
      </c>
      <c r="BB344" s="6"/>
    </row>
    <row r="345" spans="1:54" ht="60" customHeight="1">
      <c r="A345" s="2" t="s">
        <v>1</v>
      </c>
      <c r="B345" s="2" t="s">
        <v>16</v>
      </c>
      <c r="C345" s="2" t="s">
        <v>17</v>
      </c>
      <c r="D345" s="2"/>
      <c r="E345" s="2" t="s">
        <v>463</v>
      </c>
      <c r="F345" s="2" t="s">
        <v>460</v>
      </c>
      <c r="G345" s="2">
        <v>3</v>
      </c>
      <c r="H345" s="2" t="s">
        <v>35</v>
      </c>
      <c r="I345" s="2" t="s">
        <v>461</v>
      </c>
      <c r="J345" s="2" t="s">
        <v>495</v>
      </c>
      <c r="K345" s="2" t="s">
        <v>859</v>
      </c>
      <c r="L345" s="3">
        <v>7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5">
        <f>MAX(ROUND(1*(AY345/L345), 0),1)</f>
        <v>1</v>
      </c>
      <c r="AM345" s="4"/>
      <c r="AN345" s="5">
        <f>MAX(ROUND(1*(AY345/L345), 0),1)</f>
        <v>1</v>
      </c>
      <c r="AO345" s="4"/>
      <c r="AP345" s="5">
        <f>MAX(ROUND(3*(AY345/L345), 0),1)</f>
        <v>3</v>
      </c>
      <c r="AQ345" s="5">
        <f>MAX(ROUND(1*(AY345/L345), 0),1)</f>
        <v>1</v>
      </c>
      <c r="AR345" s="5">
        <f>MAX(ROUND(1*(AY345/L345), 0),1)</f>
        <v>1</v>
      </c>
      <c r="AS345" s="4"/>
      <c r="AT345" s="4"/>
      <c r="AU345" s="4"/>
      <c r="AV345" s="4"/>
      <c r="AW345" s="4"/>
      <c r="AX345" s="4"/>
      <c r="AY345" s="2">
        <v>7</v>
      </c>
      <c r="AZ345" s="10">
        <f t="shared" si="5"/>
        <v>70</v>
      </c>
      <c r="BA345" s="10">
        <v>140</v>
      </c>
      <c r="BB345" s="6"/>
    </row>
    <row r="346" spans="1:54" ht="60" customHeight="1">
      <c r="A346" s="2" t="s">
        <v>1</v>
      </c>
      <c r="B346" s="2" t="s">
        <v>7</v>
      </c>
      <c r="C346" s="2" t="s">
        <v>17</v>
      </c>
      <c r="D346" s="2"/>
      <c r="E346" s="2" t="s">
        <v>464</v>
      </c>
      <c r="F346" s="2" t="s">
        <v>465</v>
      </c>
      <c r="G346" s="2">
        <v>3</v>
      </c>
      <c r="H346" s="2" t="s">
        <v>35</v>
      </c>
      <c r="I346" s="2" t="s">
        <v>461</v>
      </c>
      <c r="J346" s="2" t="s">
        <v>495</v>
      </c>
      <c r="K346" s="2" t="s">
        <v>860</v>
      </c>
      <c r="L346" s="3">
        <v>27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5">
        <f>MAX(ROUND(1*(AY346/L346), 0),1)</f>
        <v>1</v>
      </c>
      <c r="AL346" s="5">
        <f>MAX(ROUND(4*(AY346/L346), 0),1)</f>
        <v>4</v>
      </c>
      <c r="AM346" s="5">
        <f>MAX(ROUND(3*(AY346/L346), 0),1)</f>
        <v>3</v>
      </c>
      <c r="AN346" s="5">
        <f>MAX(ROUND(6*(AY346/L346), 0),1)</f>
        <v>6</v>
      </c>
      <c r="AO346" s="5">
        <f>MAX(ROUND(4*(AY346/L346), 0),1)</f>
        <v>4</v>
      </c>
      <c r="AP346" s="5">
        <f>MAX(ROUND(4*(AY346/L346), 0),1)</f>
        <v>4</v>
      </c>
      <c r="AQ346" s="5">
        <f>MAX(ROUND(3*(AY346/L346), 0),1)</f>
        <v>3</v>
      </c>
      <c r="AR346" s="5">
        <f>MAX(ROUND(1*(AY346/L346), 0),1)</f>
        <v>1</v>
      </c>
      <c r="AS346" s="5">
        <f>MAX(ROUND(1*(AY346/L346), 0),1)</f>
        <v>1</v>
      </c>
      <c r="AT346" s="4"/>
      <c r="AU346" s="4"/>
      <c r="AV346" s="4"/>
      <c r="AW346" s="4"/>
      <c r="AX346" s="4"/>
      <c r="AY346" s="2">
        <v>27</v>
      </c>
      <c r="AZ346" s="10">
        <f t="shared" si="5"/>
        <v>150</v>
      </c>
      <c r="BA346" s="10">
        <v>300</v>
      </c>
      <c r="BB346" s="6"/>
    </row>
    <row r="347" spans="1:54" ht="60" customHeight="1">
      <c r="A347" s="2" t="s">
        <v>1</v>
      </c>
      <c r="B347" s="2" t="s">
        <v>7</v>
      </c>
      <c r="C347" s="2" t="s">
        <v>17</v>
      </c>
      <c r="D347" s="2"/>
      <c r="E347" s="2" t="s">
        <v>466</v>
      </c>
      <c r="F347" s="2" t="s">
        <v>467</v>
      </c>
      <c r="G347" s="2">
        <v>3</v>
      </c>
      <c r="H347" s="2" t="s">
        <v>35</v>
      </c>
      <c r="I347" s="2" t="s">
        <v>461</v>
      </c>
      <c r="J347" s="2" t="s">
        <v>495</v>
      </c>
      <c r="K347" s="2" t="s">
        <v>861</v>
      </c>
      <c r="L347" s="3">
        <v>34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5">
        <f>MAX(ROUND(3*(AY347/L347), 0),1)</f>
        <v>3</v>
      </c>
      <c r="AJ347" s="4"/>
      <c r="AK347" s="5">
        <f>MAX(ROUND(5*(AY347/L347), 0),1)</f>
        <v>5</v>
      </c>
      <c r="AL347" s="5">
        <f>MAX(ROUND(7*(AY347/L347), 0),1)</f>
        <v>7</v>
      </c>
      <c r="AM347" s="4"/>
      <c r="AN347" s="5">
        <f>MAX(ROUND(7*(AY347/L347), 0),1)</f>
        <v>7</v>
      </c>
      <c r="AO347" s="5">
        <f>MAX(ROUND(4*(AY347/L347), 0),1)</f>
        <v>4</v>
      </c>
      <c r="AP347" s="4"/>
      <c r="AQ347" s="5">
        <f>MAX(ROUND(4*(AY347/L347), 0),1)</f>
        <v>4</v>
      </c>
      <c r="AR347" s="4"/>
      <c r="AS347" s="4"/>
      <c r="AT347" s="5">
        <f>MAX(ROUND(4*(AY347/L347), 0),1)</f>
        <v>4</v>
      </c>
      <c r="AU347" s="4"/>
      <c r="AV347" s="4"/>
      <c r="AW347" s="4"/>
      <c r="AX347" s="4"/>
      <c r="AY347" s="2">
        <v>34</v>
      </c>
      <c r="AZ347" s="10">
        <f t="shared" si="5"/>
        <v>130</v>
      </c>
      <c r="BA347" s="10">
        <v>260</v>
      </c>
      <c r="BB347" s="6"/>
    </row>
    <row r="348" spans="1:54" ht="60" customHeight="1">
      <c r="A348" s="2" t="s">
        <v>1</v>
      </c>
      <c r="B348" s="2" t="s">
        <v>7</v>
      </c>
      <c r="C348" s="2" t="s">
        <v>17</v>
      </c>
      <c r="D348" s="2"/>
      <c r="E348" s="2" t="s">
        <v>466</v>
      </c>
      <c r="F348" s="2" t="s">
        <v>468</v>
      </c>
      <c r="G348" s="2">
        <v>31</v>
      </c>
      <c r="H348" s="2" t="s">
        <v>35</v>
      </c>
      <c r="I348" s="2" t="s">
        <v>461</v>
      </c>
      <c r="J348" s="2" t="s">
        <v>495</v>
      </c>
      <c r="K348" s="2" t="s">
        <v>862</v>
      </c>
      <c r="L348" s="3">
        <v>37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5">
        <f>MAX(ROUND(2*(AY348/L348), 0),1)</f>
        <v>2</v>
      </c>
      <c r="AL348" s="5">
        <f>MAX(ROUND(4*(AY348/L348), 0),1)</f>
        <v>4</v>
      </c>
      <c r="AM348" s="5">
        <f>MAX(ROUND(3*(AY348/L348), 0),1)</f>
        <v>3</v>
      </c>
      <c r="AN348" s="5">
        <f>MAX(ROUND(7*(AY348/L348), 0),1)</f>
        <v>7</v>
      </c>
      <c r="AO348" s="5">
        <f>MAX(ROUND(7*(AY348/L348), 0),1)</f>
        <v>7</v>
      </c>
      <c r="AP348" s="5">
        <f>MAX(ROUND(4*(AY348/L348), 0),1)</f>
        <v>4</v>
      </c>
      <c r="AQ348" s="5">
        <f>MAX(ROUND(5*(AY348/L348), 0),1)</f>
        <v>5</v>
      </c>
      <c r="AR348" s="5">
        <f>MAX(ROUND(3*(AY348/L348), 0),1)</f>
        <v>3</v>
      </c>
      <c r="AS348" s="5">
        <f>MAX(ROUND(2*(AY348/L348), 0),1)</f>
        <v>2</v>
      </c>
      <c r="AT348" s="4"/>
      <c r="AU348" s="4"/>
      <c r="AV348" s="4"/>
      <c r="AW348" s="4"/>
      <c r="AX348" s="4"/>
      <c r="AY348" s="2">
        <v>37</v>
      </c>
      <c r="AZ348" s="10">
        <f t="shared" si="5"/>
        <v>130</v>
      </c>
      <c r="BA348" s="10">
        <v>260</v>
      </c>
      <c r="BB348" s="6"/>
    </row>
    <row r="349" spans="1:54" ht="60" customHeight="1">
      <c r="A349" s="2" t="s">
        <v>1</v>
      </c>
      <c r="B349" s="2" t="s">
        <v>16</v>
      </c>
      <c r="C349" s="2" t="s">
        <v>17</v>
      </c>
      <c r="D349" s="2"/>
      <c r="E349" s="2" t="s">
        <v>469</v>
      </c>
      <c r="F349" s="2" t="s">
        <v>470</v>
      </c>
      <c r="G349" s="2">
        <v>3</v>
      </c>
      <c r="H349" s="2" t="s">
        <v>35</v>
      </c>
      <c r="I349" s="2" t="s">
        <v>461</v>
      </c>
      <c r="J349" s="2" t="s">
        <v>495</v>
      </c>
      <c r="K349" s="2" t="s">
        <v>863</v>
      </c>
      <c r="L349" s="3">
        <v>18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5">
        <f>MAX(ROUND(4*(AY349/L349), 0),1)</f>
        <v>4</v>
      </c>
      <c r="AM349" s="5">
        <f>MAX(ROUND(5*(AY349/L349), 0),1)</f>
        <v>5</v>
      </c>
      <c r="AN349" s="4"/>
      <c r="AO349" s="5">
        <f>MAX(ROUND(1*(AY349/L349), 0),1)</f>
        <v>1</v>
      </c>
      <c r="AP349" s="5">
        <f>MAX(ROUND(1*(AY349/L349), 0),1)</f>
        <v>1</v>
      </c>
      <c r="AQ349" s="5">
        <f>MAX(ROUND(4*(AY349/L349), 0),1)</f>
        <v>4</v>
      </c>
      <c r="AR349" s="5">
        <f>MAX(ROUND(3*(AY349/L349), 0),1)</f>
        <v>3</v>
      </c>
      <c r="AS349" s="4"/>
      <c r="AT349" s="4"/>
      <c r="AU349" s="4"/>
      <c r="AV349" s="4"/>
      <c r="AW349" s="4"/>
      <c r="AX349" s="4"/>
      <c r="AY349" s="2">
        <v>18</v>
      </c>
      <c r="AZ349" s="10">
        <f t="shared" si="5"/>
        <v>50</v>
      </c>
      <c r="BA349" s="10">
        <v>100</v>
      </c>
      <c r="BB349" s="6"/>
    </row>
    <row r="350" spans="1:54" ht="60" customHeight="1">
      <c r="A350" s="2" t="s">
        <v>1</v>
      </c>
      <c r="B350" s="2" t="s">
        <v>16</v>
      </c>
      <c r="C350" s="2" t="s">
        <v>17</v>
      </c>
      <c r="D350" s="2"/>
      <c r="E350" s="2" t="s">
        <v>308</v>
      </c>
      <c r="F350" s="2" t="s">
        <v>471</v>
      </c>
      <c r="G350" s="2">
        <v>16</v>
      </c>
      <c r="H350" s="2" t="s">
        <v>35</v>
      </c>
      <c r="I350" s="2" t="s">
        <v>41</v>
      </c>
      <c r="J350" s="2" t="s">
        <v>519</v>
      </c>
      <c r="K350" s="2" t="s">
        <v>864</v>
      </c>
      <c r="L350" s="3">
        <v>86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5">
        <f>MAX(ROUND(11*(AY350/L350), 0),1)</f>
        <v>11</v>
      </c>
      <c r="AM350" s="5">
        <f>MAX(ROUND(7*(AY350/L350), 0),1)</f>
        <v>7</v>
      </c>
      <c r="AN350" s="5">
        <f>MAX(ROUND(6*(AY350/L350), 0),1)</f>
        <v>6</v>
      </c>
      <c r="AO350" s="5">
        <f>MAX(ROUND(17*(AY350/L350), 0),1)</f>
        <v>17</v>
      </c>
      <c r="AP350" s="5">
        <f>MAX(ROUND(10*(AY350/L350), 0),1)</f>
        <v>10</v>
      </c>
      <c r="AQ350" s="5">
        <f>MAX(ROUND(19*(AY350/L350), 0),1)</f>
        <v>19</v>
      </c>
      <c r="AR350" s="5">
        <f>MAX(ROUND(11*(AY350/L350), 0),1)</f>
        <v>11</v>
      </c>
      <c r="AS350" s="5">
        <f>MAX(ROUND(5*(AY350/L350), 0),1)</f>
        <v>5</v>
      </c>
      <c r="AT350" s="4"/>
      <c r="AU350" s="4"/>
      <c r="AV350" s="4"/>
      <c r="AW350" s="4"/>
      <c r="AX350" s="4"/>
      <c r="AY350" s="2">
        <v>86</v>
      </c>
      <c r="AZ350" s="10">
        <f t="shared" si="5"/>
        <v>65</v>
      </c>
      <c r="BA350" s="10">
        <v>130</v>
      </c>
      <c r="BB350" s="6"/>
    </row>
    <row r="351" spans="1:54" ht="60" customHeight="1">
      <c r="A351" s="2" t="s">
        <v>1</v>
      </c>
      <c r="B351" s="2" t="s">
        <v>2</v>
      </c>
      <c r="C351" s="2" t="s">
        <v>17</v>
      </c>
      <c r="D351" s="2"/>
      <c r="E351" s="2" t="s">
        <v>453</v>
      </c>
      <c r="F351" s="2" t="s">
        <v>472</v>
      </c>
      <c r="G351" s="2">
        <v>81</v>
      </c>
      <c r="H351" s="2" t="s">
        <v>35</v>
      </c>
      <c r="I351" s="2" t="s">
        <v>36</v>
      </c>
      <c r="J351" s="2" t="s">
        <v>516</v>
      </c>
      <c r="K351" s="2" t="s">
        <v>865</v>
      </c>
      <c r="L351" s="3">
        <v>53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5">
        <f>MAX(ROUND(10*(AY351/L351), 0),1)</f>
        <v>10</v>
      </c>
      <c r="AE351" s="5">
        <f>MAX(ROUND(2*(AY351/L351), 0),1)</f>
        <v>2</v>
      </c>
      <c r="AF351" s="5">
        <f>MAX(ROUND(10*(AY351/L351), 0),1)</f>
        <v>10</v>
      </c>
      <c r="AG351" s="5">
        <f>MAX(ROUND(15*(AY351/L351), 0),1)</f>
        <v>15</v>
      </c>
      <c r="AH351" s="4"/>
      <c r="AI351" s="5">
        <f>MAX(ROUND(6*(AY351/L351), 0),1)</f>
        <v>6</v>
      </c>
      <c r="AJ351" s="5">
        <f>MAX(ROUND(6*(AY351/L351), 0),1)</f>
        <v>6</v>
      </c>
      <c r="AK351" s="5">
        <f>MAX(ROUND(2*(AY351/L351), 0),1)</f>
        <v>2</v>
      </c>
      <c r="AL351" s="5">
        <f>MAX(ROUND(2*(AY351/L351), 0),1)</f>
        <v>2</v>
      </c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2">
        <v>53</v>
      </c>
      <c r="AZ351" s="10">
        <f t="shared" si="5"/>
        <v>80</v>
      </c>
      <c r="BA351" s="10">
        <v>160</v>
      </c>
      <c r="BB351" s="6"/>
    </row>
    <row r="352" spans="1:54" ht="60" customHeight="1">
      <c r="A352" s="2" t="s">
        <v>1</v>
      </c>
      <c r="B352" s="2" t="s">
        <v>2</v>
      </c>
      <c r="C352" s="2" t="s">
        <v>17</v>
      </c>
      <c r="D352" s="2"/>
      <c r="E352" s="2" t="s">
        <v>473</v>
      </c>
      <c r="F352" s="2" t="s">
        <v>313</v>
      </c>
      <c r="G352" s="2">
        <v>51</v>
      </c>
      <c r="H352" s="2" t="s">
        <v>35</v>
      </c>
      <c r="I352" s="2" t="s">
        <v>41</v>
      </c>
      <c r="J352" s="2" t="s">
        <v>530</v>
      </c>
      <c r="K352" s="2" t="s">
        <v>866</v>
      </c>
      <c r="L352" s="3">
        <v>128</v>
      </c>
      <c r="M352" s="4"/>
      <c r="N352" s="5">
        <f>MAX(ROUND(23*(AY352/L352), 0),1)</f>
        <v>23</v>
      </c>
      <c r="O352" s="5">
        <f>MAX(ROUND(39*(AY352/L352), 0),1)</f>
        <v>39</v>
      </c>
      <c r="P352" s="5">
        <f>MAX(ROUND(33*(AY352/L352), 0),1)</f>
        <v>33</v>
      </c>
      <c r="Q352" s="5">
        <f>MAX(ROUND(26*(AY352/L352), 0),1)</f>
        <v>26</v>
      </c>
      <c r="R352" s="5">
        <f>MAX(ROUND(7*(AY352/L352), 0),1)</f>
        <v>7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2">
        <v>128</v>
      </c>
      <c r="AZ352" s="10">
        <f t="shared" si="5"/>
        <v>20</v>
      </c>
      <c r="BA352" s="10">
        <v>40</v>
      </c>
      <c r="BB352" s="6"/>
    </row>
    <row r="353" spans="1:54" ht="60" customHeight="1">
      <c r="A353" s="2" t="s">
        <v>1</v>
      </c>
      <c r="B353" s="2" t="s">
        <v>16</v>
      </c>
      <c r="C353" s="2" t="s">
        <v>17</v>
      </c>
      <c r="D353" s="2"/>
      <c r="E353" s="2" t="s">
        <v>474</v>
      </c>
      <c r="F353" s="2" t="s">
        <v>50</v>
      </c>
      <c r="G353" s="2">
        <v>8</v>
      </c>
      <c r="H353" s="2" t="s">
        <v>35</v>
      </c>
      <c r="I353" s="2" t="s">
        <v>36</v>
      </c>
      <c r="J353" s="2" t="s">
        <v>707</v>
      </c>
      <c r="K353" s="2" t="s">
        <v>867</v>
      </c>
      <c r="L353" s="3">
        <v>113</v>
      </c>
      <c r="M353" s="4"/>
      <c r="N353" s="4"/>
      <c r="O353" s="5">
        <f>MAX(ROUND(15*(AY353/L353), 0),1)</f>
        <v>15</v>
      </c>
      <c r="P353" s="5">
        <f>MAX(ROUND(16*(AY353/L353), 0),1)</f>
        <v>16</v>
      </c>
      <c r="Q353" s="5">
        <f>MAX(ROUND(37*(AY353/L353), 0),1)</f>
        <v>37</v>
      </c>
      <c r="R353" s="5">
        <f>MAX(ROUND(25*(AY353/L353), 0),1)</f>
        <v>25</v>
      </c>
      <c r="S353" s="4"/>
      <c r="T353" s="5">
        <f>MAX(ROUND(20*(AY353/L353), 0),1)</f>
        <v>20</v>
      </c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2">
        <v>113</v>
      </c>
      <c r="AZ353" s="10">
        <f t="shared" si="5"/>
        <v>35</v>
      </c>
      <c r="BA353" s="10">
        <v>70</v>
      </c>
      <c r="BB353" s="6"/>
    </row>
    <row r="354" spans="1:54" ht="60" customHeight="1">
      <c r="A354" s="2" t="s">
        <v>1</v>
      </c>
      <c r="B354" s="2" t="s">
        <v>16</v>
      </c>
      <c r="C354" s="2" t="s">
        <v>17</v>
      </c>
      <c r="D354" s="2"/>
      <c r="E354" s="2" t="s">
        <v>300</v>
      </c>
      <c r="F354" s="2" t="s">
        <v>286</v>
      </c>
      <c r="G354" s="2">
        <v>7</v>
      </c>
      <c r="H354" s="2" t="s">
        <v>35</v>
      </c>
      <c r="I354" s="2" t="s">
        <v>41</v>
      </c>
      <c r="J354" s="2" t="s">
        <v>519</v>
      </c>
      <c r="K354" s="2" t="s">
        <v>868</v>
      </c>
      <c r="L354" s="3">
        <v>88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5">
        <f>MAX(ROUND(2*(AY354/L354), 0),1)</f>
        <v>2</v>
      </c>
      <c r="AL354" s="5">
        <f>MAX(ROUND(8*(AY354/L354), 0),1)</f>
        <v>8</v>
      </c>
      <c r="AM354" s="4"/>
      <c r="AN354" s="5">
        <f>MAX(ROUND(15*(AY354/L354), 0),1)</f>
        <v>15</v>
      </c>
      <c r="AO354" s="5">
        <f>MAX(ROUND(12*(AY354/L354), 0),1)</f>
        <v>12</v>
      </c>
      <c r="AP354" s="5">
        <f>MAX(ROUND(1*(AY354/L354), 0),1)</f>
        <v>1</v>
      </c>
      <c r="AQ354" s="5">
        <f>MAX(ROUND(23*(AY354/L354), 0),1)</f>
        <v>23</v>
      </c>
      <c r="AR354" s="5">
        <f>MAX(ROUND(8*(AY354/L354), 0),1)</f>
        <v>8</v>
      </c>
      <c r="AS354" s="5">
        <f>MAX(ROUND(19*(AY354/L354), 0),1)</f>
        <v>19</v>
      </c>
      <c r="AT354" s="4"/>
      <c r="AU354" s="4"/>
      <c r="AV354" s="4"/>
      <c r="AW354" s="4"/>
      <c r="AX354" s="4"/>
      <c r="AY354" s="2">
        <v>88</v>
      </c>
      <c r="AZ354" s="10">
        <f t="shared" si="5"/>
        <v>82.5</v>
      </c>
      <c r="BA354" s="10">
        <v>165</v>
      </c>
      <c r="BB354" s="6"/>
    </row>
    <row r="355" spans="1:54" ht="60" customHeight="1">
      <c r="A355" s="2" t="s">
        <v>1</v>
      </c>
      <c r="B355" s="2" t="s">
        <v>16</v>
      </c>
      <c r="C355" s="2" t="s">
        <v>17</v>
      </c>
      <c r="D355" s="2"/>
      <c r="E355" s="2" t="s">
        <v>475</v>
      </c>
      <c r="F355" s="2" t="s">
        <v>476</v>
      </c>
      <c r="G355" s="2">
        <v>5</v>
      </c>
      <c r="H355" s="2" t="s">
        <v>35</v>
      </c>
      <c r="I355" s="2" t="s">
        <v>41</v>
      </c>
      <c r="J355" s="2" t="s">
        <v>519</v>
      </c>
      <c r="K355" s="2" t="s">
        <v>869</v>
      </c>
      <c r="L355" s="3">
        <v>37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5">
        <f>MAX(ROUND(3*(AY355/L355), 0),1)</f>
        <v>3</v>
      </c>
      <c r="AL355" s="5">
        <f>MAX(ROUND(3*(AY355/L355), 0),1)</f>
        <v>3</v>
      </c>
      <c r="AM355" s="5">
        <f>MAX(ROUND(4*(AY355/L355), 0),1)</f>
        <v>4</v>
      </c>
      <c r="AN355" s="5">
        <f>MAX(ROUND(3*(AY355/L355), 0),1)</f>
        <v>3</v>
      </c>
      <c r="AO355" s="5">
        <f>MAX(ROUND(1*(AY355/L355), 0),1)</f>
        <v>1</v>
      </c>
      <c r="AP355" s="5">
        <f>MAX(ROUND(9*(AY355/L355), 0),1)</f>
        <v>9</v>
      </c>
      <c r="AQ355" s="5">
        <f>MAX(ROUND(5*(AY355/L355), 0),1)</f>
        <v>5</v>
      </c>
      <c r="AR355" s="5">
        <f>MAX(ROUND(4*(AY355/L355), 0),1)</f>
        <v>4</v>
      </c>
      <c r="AS355" s="5">
        <f>MAX(ROUND(5*(AY355/L355), 0),1)</f>
        <v>5</v>
      </c>
      <c r="AT355" s="4"/>
      <c r="AU355" s="4"/>
      <c r="AV355" s="4"/>
      <c r="AW355" s="4"/>
      <c r="AX355" s="4"/>
      <c r="AY355" s="2">
        <v>37</v>
      </c>
      <c r="AZ355" s="10">
        <f t="shared" si="5"/>
        <v>75</v>
      </c>
      <c r="BA355" s="10">
        <v>150</v>
      </c>
      <c r="BB355" s="6"/>
    </row>
    <row r="356" spans="1:54" ht="60" customHeight="1">
      <c r="A356" s="2" t="s">
        <v>1</v>
      </c>
      <c r="B356" s="2" t="s">
        <v>16</v>
      </c>
      <c r="C356" s="2" t="s">
        <v>17</v>
      </c>
      <c r="D356" s="2"/>
      <c r="E356" s="2" t="s">
        <v>331</v>
      </c>
      <c r="F356" s="2" t="s">
        <v>333</v>
      </c>
      <c r="G356" s="2">
        <v>5</v>
      </c>
      <c r="H356" s="2" t="s">
        <v>35</v>
      </c>
      <c r="I356" s="2" t="s">
        <v>41</v>
      </c>
      <c r="J356" s="2" t="s">
        <v>522</v>
      </c>
      <c r="K356" s="2" t="s">
        <v>870</v>
      </c>
      <c r="L356" s="3">
        <v>119</v>
      </c>
      <c r="M356" s="4"/>
      <c r="N356" s="4"/>
      <c r="O356" s="5">
        <f>MAX(ROUND(24*(AY356/L356), 0),1)</f>
        <v>24</v>
      </c>
      <c r="P356" s="5">
        <f>MAX(ROUND(36*(AY356/L356), 0),1)</f>
        <v>36</v>
      </c>
      <c r="Q356" s="5">
        <f>MAX(ROUND(36*(AY356/L356), 0),1)</f>
        <v>36</v>
      </c>
      <c r="R356" s="5">
        <f>MAX(ROUND(19*(AY356/L356), 0),1)</f>
        <v>19</v>
      </c>
      <c r="S356" s="4"/>
      <c r="T356" s="5">
        <f>MAX(ROUND(4*(AY356/L356), 0),1)</f>
        <v>4</v>
      </c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2">
        <v>119</v>
      </c>
      <c r="AZ356" s="10">
        <f t="shared" si="5"/>
        <v>27.5</v>
      </c>
      <c r="BA356" s="10">
        <v>55</v>
      </c>
      <c r="BB356" s="6"/>
    </row>
    <row r="357" spans="1:54" ht="60" customHeight="1">
      <c r="A357" s="2" t="s">
        <v>1</v>
      </c>
      <c r="B357" s="2" t="s">
        <v>2</v>
      </c>
      <c r="C357" s="2" t="s">
        <v>17</v>
      </c>
      <c r="D357" s="2"/>
      <c r="E357" s="2" t="s">
        <v>477</v>
      </c>
      <c r="F357" s="2" t="s">
        <v>478</v>
      </c>
      <c r="G357" s="2">
        <v>4</v>
      </c>
      <c r="H357" s="2" t="s">
        <v>35</v>
      </c>
      <c r="I357" s="2" t="s">
        <v>36</v>
      </c>
      <c r="J357" s="2" t="s">
        <v>522</v>
      </c>
      <c r="K357" s="2" t="s">
        <v>871</v>
      </c>
      <c r="L357" s="3">
        <v>97</v>
      </c>
      <c r="M357" s="4"/>
      <c r="N357" s="5">
        <f>MAX(ROUND(14*(AY357/L357), 0),1)</f>
        <v>14</v>
      </c>
      <c r="O357" s="5">
        <f>MAX(ROUND(29*(AY357/L357), 0),1)</f>
        <v>29</v>
      </c>
      <c r="P357" s="5">
        <f>MAX(ROUND(33*(AY357/L357), 0),1)</f>
        <v>33</v>
      </c>
      <c r="Q357" s="5">
        <f>MAX(ROUND(11*(AY357/L357), 0),1)</f>
        <v>11</v>
      </c>
      <c r="R357" s="5">
        <f>MAX(ROUND(10*(AY357/L357), 0),1)</f>
        <v>10</v>
      </c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2">
        <v>97</v>
      </c>
      <c r="AZ357" s="10">
        <f t="shared" si="5"/>
        <v>20</v>
      </c>
      <c r="BA357" s="10">
        <v>40</v>
      </c>
      <c r="BB357" s="6"/>
    </row>
    <row r="358" spans="1:54" ht="60" customHeight="1">
      <c r="A358" s="2" t="s">
        <v>1</v>
      </c>
      <c r="B358" s="2" t="s">
        <v>16</v>
      </c>
      <c r="C358" s="2" t="s">
        <v>17</v>
      </c>
      <c r="D358" s="2"/>
      <c r="E358" s="2" t="s">
        <v>56</v>
      </c>
      <c r="F358" s="2" t="s">
        <v>479</v>
      </c>
      <c r="G358" s="2">
        <v>3</v>
      </c>
      <c r="H358" s="2" t="s">
        <v>35</v>
      </c>
      <c r="I358" s="2" t="s">
        <v>41</v>
      </c>
      <c r="J358" s="2" t="s">
        <v>522</v>
      </c>
      <c r="K358" s="2" t="s">
        <v>872</v>
      </c>
      <c r="L358" s="3">
        <v>54</v>
      </c>
      <c r="M358" s="3"/>
      <c r="N358" s="3"/>
      <c r="O358" s="3">
        <f>MAX(ROUND(24*(AY358/L358), 0),1)</f>
        <v>24</v>
      </c>
      <c r="P358" s="3">
        <f>MAX(ROUND(23*(AY358/L358), 0),1)</f>
        <v>23</v>
      </c>
      <c r="Q358" s="3">
        <f>MAX(ROUND(7*(AY358/L358), 0),1)</f>
        <v>7</v>
      </c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2">
        <v>54</v>
      </c>
      <c r="AZ358" s="10">
        <f t="shared" si="5"/>
        <v>22.5</v>
      </c>
      <c r="BA358" s="10">
        <v>45</v>
      </c>
      <c r="BB358" s="6"/>
    </row>
    <row r="359" spans="1:54" ht="60" customHeight="1">
      <c r="A359" s="2" t="s">
        <v>1</v>
      </c>
      <c r="B359" s="2" t="s">
        <v>2</v>
      </c>
      <c r="C359" s="2" t="s">
        <v>17</v>
      </c>
      <c r="D359" s="2"/>
      <c r="E359" s="2" t="s">
        <v>480</v>
      </c>
      <c r="F359" s="2" t="s">
        <v>303</v>
      </c>
      <c r="G359" s="2">
        <v>5</v>
      </c>
      <c r="H359" s="2" t="s">
        <v>35</v>
      </c>
      <c r="I359" s="2" t="s">
        <v>41</v>
      </c>
      <c r="J359" s="2" t="s">
        <v>519</v>
      </c>
      <c r="K359" s="2" t="s">
        <v>873</v>
      </c>
      <c r="L359" s="3">
        <v>139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>
        <f>MAX(ROUND(11*(AY359/L359), 0),1)</f>
        <v>11</v>
      </c>
      <c r="AD359" s="3"/>
      <c r="AE359" s="3">
        <f>MAX(ROUND(8*(AY359/L359), 0),1)</f>
        <v>8</v>
      </c>
      <c r="AF359" s="3">
        <f>MAX(ROUND(31*(AY359/L359), 0),1)</f>
        <v>31</v>
      </c>
      <c r="AG359" s="3"/>
      <c r="AH359" s="3">
        <f>MAX(ROUND(28*(AY359/L359), 0),1)</f>
        <v>28</v>
      </c>
      <c r="AI359" s="3">
        <f>MAX(ROUND(31*(AY359/L359), 0),1)</f>
        <v>31</v>
      </c>
      <c r="AJ359" s="3"/>
      <c r="AK359" s="3">
        <f>MAX(ROUND(19*(AY359/L359), 0),1)</f>
        <v>19</v>
      </c>
      <c r="AL359" s="3">
        <f>MAX(ROUND(11*(AY359/L359), 0),1)</f>
        <v>11</v>
      </c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2">
        <v>139</v>
      </c>
      <c r="AZ359" s="10">
        <f t="shared" si="5"/>
        <v>82.5</v>
      </c>
      <c r="BA359" s="10">
        <v>165</v>
      </c>
      <c r="BB359" s="6"/>
    </row>
    <row r="360" spans="1:54">
      <c r="AY360" s="7">
        <f>SUM(AY2:AY359)</f>
        <v>16504</v>
      </c>
      <c r="AZ360" s="8"/>
      <c r="BA360" s="8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DIADORA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2024-09-12T15:31:42Z</dcterms:created>
  <dcterms:modified xsi:type="dcterms:W3CDTF">2024-09-14T08:52:58Z</dcterms:modified>
  <cp:category/>
</cp:coreProperties>
</file>